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3. Marzo\OAI\"/>
    </mc:Choice>
  </mc:AlternateContent>
  <bookViews>
    <workbookView xWindow="-120" yWindow="-120" windowWidth="29040" windowHeight="15720"/>
  </bookViews>
  <sheets>
    <sheet name="P2 Presupuesto Aprobado-Ejec " sheetId="1" r:id="rId1"/>
    <sheet name="Hoja1" sheetId="2" r:id="rId2"/>
  </sheets>
  <externalReferences>
    <externalReference r:id="rId3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G46" i="1"/>
  <c r="E46" i="1"/>
  <c r="E37" i="1"/>
  <c r="D57" i="1" l="1"/>
  <c r="D58" i="1"/>
  <c r="B80" i="1"/>
  <c r="C10" i="2"/>
  <c r="I46" i="1" l="1"/>
  <c r="Q46" i="1" s="1"/>
  <c r="C46" i="1" l="1"/>
  <c r="B46" i="1"/>
  <c r="D46" i="1" l="1"/>
  <c r="Q74" i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D85" i="1" l="1"/>
  <c r="I85" i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<sst xmlns="http://schemas.openxmlformats.org/spreadsheetml/2006/main" count="101" uniqueCount="101">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</sst>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43" fontId="0" fillId="0" borderId="0" xfId="1" applyFon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485775</xdr:colOff>
      <xdr:row>1</xdr:row>
      <xdr:rowOff>76200</xdr:rowOff>
    </xdr:from>
    <xdr:to>
      <xdr:col>16</xdr:col>
      <xdr:colOff>571500</xdr:colOff>
      <xdr:row>5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667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10" zoomScaleNormal="100" zoomScaleSheetLayoutView="100" workbookViewId="0">
      <selection activeCell="D37" sqref="D37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9.7109375" style="36" customWidth="1"/>
    <col min="6" max="6" width="18.2851562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6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8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8" ht="23.25" x14ac:dyDescent="0.25">
      <c r="A4" s="66">
        <v>2025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8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8" ht="18.75" x14ac:dyDescent="0.3">
      <c r="A9" s="63"/>
      <c r="B9" s="65"/>
      <c r="C9" s="65"/>
      <c r="D9" s="65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13806786861</v>
      </c>
      <c r="C10" s="25">
        <f t="shared" ref="C10:P10" si="0">+C11+C17+C27+C37+C46+C53+C63+C76</f>
        <v>4323153779.9399996</v>
      </c>
      <c r="D10" s="25">
        <f t="shared" si="0"/>
        <v>18129940640.939999</v>
      </c>
      <c r="E10" s="25">
        <f t="shared" si="0"/>
        <v>354866963.53999996</v>
      </c>
      <c r="F10" s="25">
        <f t="shared" si="0"/>
        <v>1063318233.2100002</v>
      </c>
      <c r="G10" s="25">
        <f t="shared" si="0"/>
        <v>1614483676.4000001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>+Q11+Q17+Q27+Q37+Q46+Q53+Q63+Q76</f>
        <v>3032668873.1500001</v>
      </c>
      <c r="R10" s="5"/>
    </row>
    <row r="11" spans="1:18" ht="18.75" customHeight="1" x14ac:dyDescent="0.25">
      <c r="A11" s="4" t="s">
        <v>70</v>
      </c>
      <c r="B11" s="48">
        <f>SUM(B12:B16)</f>
        <v>3191260548</v>
      </c>
      <c r="C11" s="27">
        <f t="shared" ref="C11:P11" si="1">SUM(C12:C16)</f>
        <v>157001528.79999998</v>
      </c>
      <c r="D11" s="27">
        <f t="shared" si="1"/>
        <v>3348262076.7999997</v>
      </c>
      <c r="E11" s="28">
        <f t="shared" si="1"/>
        <v>203966241.03</v>
      </c>
      <c r="F11" s="28">
        <f t="shared" si="1"/>
        <v>205034085.34999999</v>
      </c>
      <c r="G11" s="28">
        <f t="shared" si="1"/>
        <v>210793977.58999997</v>
      </c>
      <c r="H11" s="28">
        <f t="shared" si="1"/>
        <v>0</v>
      </c>
      <c r="I11" s="28">
        <f>SUM(I12:I16)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28">
        <f>SUM(Q12:Q16)</f>
        <v>619794303.97000003</v>
      </c>
    </row>
    <row r="12" spans="1:18" ht="18.75" customHeight="1" x14ac:dyDescent="0.25">
      <c r="A12" s="15" t="s">
        <v>69</v>
      </c>
      <c r="B12" s="30">
        <v>2322494217</v>
      </c>
      <c r="C12" s="32">
        <v>136206639.34999999</v>
      </c>
      <c r="D12" s="30">
        <f>+B12+C12</f>
        <v>2458700856.3499999</v>
      </c>
      <c r="E12" s="32">
        <v>172728292.41</v>
      </c>
      <c r="F12" s="32">
        <v>173713471.18000001</v>
      </c>
      <c r="G12" s="32">
        <v>179193283.72999999</v>
      </c>
      <c r="H12" s="32"/>
      <c r="I12" s="32"/>
      <c r="J12" s="32"/>
      <c r="K12" s="32"/>
      <c r="L12" s="32"/>
      <c r="M12" s="32"/>
      <c r="N12" s="32"/>
      <c r="O12" s="32"/>
      <c r="P12" s="32"/>
      <c r="Q12" s="30">
        <f>SUM(E12:P12)</f>
        <v>525635047.32000005</v>
      </c>
    </row>
    <row r="13" spans="1:18" ht="18.75" customHeight="1" x14ac:dyDescent="0.25">
      <c r="A13" s="15" t="s">
        <v>68</v>
      </c>
      <c r="B13" s="30">
        <v>567303448</v>
      </c>
      <c r="C13" s="32"/>
      <c r="D13" s="30">
        <f>+B13+C13</f>
        <v>567303448</v>
      </c>
      <c r="E13" s="32">
        <v>4805251.3099999996</v>
      </c>
      <c r="F13" s="32">
        <v>4742075.42</v>
      </c>
      <c r="G13" s="32">
        <v>5004147.53</v>
      </c>
      <c r="H13" s="32"/>
      <c r="I13" s="32"/>
      <c r="J13" s="32"/>
      <c r="K13" s="32"/>
      <c r="L13" s="32"/>
      <c r="M13" s="32"/>
      <c r="N13" s="32"/>
      <c r="O13" s="32"/>
      <c r="P13" s="32"/>
      <c r="Q13" s="30">
        <f>SUM(E13:P13)</f>
        <v>14551474.260000002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301462883</v>
      </c>
      <c r="C16" s="32">
        <v>20794889.449999999</v>
      </c>
      <c r="D16" s="30">
        <f t="shared" si="2"/>
        <v>322257772.44999999</v>
      </c>
      <c r="E16" s="30">
        <v>26432697.309999999</v>
      </c>
      <c r="F16" s="30">
        <v>26578538.75</v>
      </c>
      <c r="G16" s="32">
        <v>26596546.329999998</v>
      </c>
      <c r="H16" s="32"/>
      <c r="I16" s="32"/>
      <c r="J16" s="32"/>
      <c r="K16" s="30"/>
      <c r="L16" s="32"/>
      <c r="M16" s="32"/>
      <c r="N16" s="32"/>
      <c r="O16" s="32"/>
      <c r="P16" s="32"/>
      <c r="Q16" s="30">
        <f>SUM(E16:P16)</f>
        <v>79607782.390000001</v>
      </c>
    </row>
    <row r="17" spans="1:19" ht="18.75" customHeight="1" x14ac:dyDescent="0.25">
      <c r="A17" s="19" t="s">
        <v>64</v>
      </c>
      <c r="B17" s="48">
        <f>SUM(B18:B26)</f>
        <v>2793437849</v>
      </c>
      <c r="C17" s="48">
        <f t="shared" ref="C17:P17" si="3">SUM(C18:C26)</f>
        <v>1010639304.9899999</v>
      </c>
      <c r="D17" s="28">
        <f t="shared" si="3"/>
        <v>3804077153.9899993</v>
      </c>
      <c r="E17" s="28">
        <f t="shared" si="3"/>
        <v>149658677.63999999</v>
      </c>
      <c r="F17" s="28">
        <f>SUM(F18:F26)</f>
        <v>180919019.90000001</v>
      </c>
      <c r="G17" s="28">
        <f t="shared" si="3"/>
        <v>314961249.31999999</v>
      </c>
      <c r="H17" s="28">
        <f>SUM(H18:H26)</f>
        <v>0</v>
      </c>
      <c r="I17" s="28">
        <f>SUM(I18:I26)</f>
        <v>0</v>
      </c>
      <c r="J17" s="28">
        <f t="shared" si="3"/>
        <v>0</v>
      </c>
      <c r="K17" s="28">
        <f t="shared" si="3"/>
        <v>0</v>
      </c>
      <c r="L17" s="28">
        <f t="shared" si="3"/>
        <v>0</v>
      </c>
      <c r="M17" s="28">
        <f t="shared" si="3"/>
        <v>0</v>
      </c>
      <c r="N17" s="28">
        <f t="shared" si="3"/>
        <v>0</v>
      </c>
      <c r="O17" s="28">
        <f t="shared" si="3"/>
        <v>0</v>
      </c>
      <c r="P17" s="28">
        <f t="shared" si="3"/>
        <v>0</v>
      </c>
      <c r="Q17" s="28">
        <f>SUM(Q18:Q26)</f>
        <v>645538946.8599999</v>
      </c>
      <c r="R17" s="5"/>
      <c r="S17" s="5"/>
    </row>
    <row r="18" spans="1:19" ht="18.75" customHeight="1" x14ac:dyDescent="0.25">
      <c r="A18" s="15" t="s">
        <v>63</v>
      </c>
      <c r="B18" s="32">
        <v>1888707228</v>
      </c>
      <c r="C18" s="32">
        <v>300147605.5</v>
      </c>
      <c r="D18" s="30">
        <f>+B18+C18</f>
        <v>2188854833.5</v>
      </c>
      <c r="E18" s="30">
        <v>128999192.95999999</v>
      </c>
      <c r="F18" s="30">
        <v>135513151.49000001</v>
      </c>
      <c r="G18" s="32">
        <v>156172993.66999999</v>
      </c>
      <c r="H18" s="32"/>
      <c r="I18" s="32"/>
      <c r="J18" s="32"/>
      <c r="K18" s="32"/>
      <c r="L18" s="32"/>
      <c r="M18" s="32"/>
      <c r="N18" s="32"/>
      <c r="O18" s="32"/>
      <c r="P18" s="32"/>
      <c r="Q18" s="30">
        <f>SUM(E18:P18)</f>
        <v>420685338.12</v>
      </c>
    </row>
    <row r="19" spans="1:19" ht="18.75" customHeight="1" x14ac:dyDescent="0.25">
      <c r="A19" s="15" t="s">
        <v>62</v>
      </c>
      <c r="B19" s="32">
        <v>31421807</v>
      </c>
      <c r="C19" s="32">
        <v>42749305.710000001</v>
      </c>
      <c r="D19" s="30">
        <f t="shared" ref="D19:D26" si="4">+B19+C19</f>
        <v>74171112.710000008</v>
      </c>
      <c r="E19" s="32"/>
      <c r="F19" s="32"/>
      <c r="G19" s="32">
        <v>416308.29</v>
      </c>
      <c r="H19" s="32"/>
      <c r="I19" s="32"/>
      <c r="J19" s="32"/>
      <c r="K19" s="32"/>
      <c r="L19" s="32"/>
      <c r="M19" s="32"/>
      <c r="N19" s="32"/>
      <c r="O19" s="32"/>
      <c r="P19" s="32"/>
      <c r="Q19" s="30">
        <f>SUM(E19:P19)</f>
        <v>416308.29</v>
      </c>
      <c r="R19" s="17"/>
    </row>
    <row r="20" spans="1:19" ht="18.75" customHeight="1" x14ac:dyDescent="0.25">
      <c r="A20" s="15" t="s">
        <v>61</v>
      </c>
      <c r="B20" s="32">
        <v>97513372</v>
      </c>
      <c r="C20" s="32">
        <v>31111794.620000001</v>
      </c>
      <c r="D20" s="30">
        <f t="shared" si="4"/>
        <v>128625166.62</v>
      </c>
      <c r="E20" s="32">
        <v>5309990</v>
      </c>
      <c r="F20" s="32">
        <v>6322732.6600000001</v>
      </c>
      <c r="G20" s="32">
        <v>8680685.9499999993</v>
      </c>
      <c r="H20" s="30"/>
      <c r="I20" s="32"/>
      <c r="J20" s="32"/>
      <c r="K20" s="32"/>
      <c r="L20" s="32"/>
      <c r="M20" s="32"/>
      <c r="N20" s="32"/>
      <c r="O20" s="32"/>
      <c r="P20" s="32"/>
      <c r="Q20" s="30">
        <f>SUM(E20:P20)</f>
        <v>20313408.609999999</v>
      </c>
    </row>
    <row r="21" spans="1:19" ht="18.75" customHeight="1" x14ac:dyDescent="0.25">
      <c r="A21" s="15" t="s">
        <v>60</v>
      </c>
      <c r="B21" s="32">
        <v>7764659</v>
      </c>
      <c r="C21" s="32">
        <v>412017.5</v>
      </c>
      <c r="D21" s="30">
        <f t="shared" si="4"/>
        <v>8176676.5</v>
      </c>
      <c r="E21" s="32"/>
      <c r="F21" s="32"/>
      <c r="G21" s="32">
        <v>1512095.2</v>
      </c>
      <c r="H21" s="32"/>
      <c r="I21" s="32"/>
      <c r="J21" s="32"/>
      <c r="K21" s="32"/>
      <c r="L21" s="32"/>
      <c r="M21" s="32"/>
      <c r="N21" s="32"/>
      <c r="O21" s="32"/>
      <c r="P21" s="32"/>
      <c r="Q21" s="30">
        <f t="shared" ref="Q21:Q24" si="5">SUM(E21:P21)</f>
        <v>1512095.2</v>
      </c>
      <c r="R21" s="17"/>
    </row>
    <row r="22" spans="1:19" ht="18.75" customHeight="1" x14ac:dyDescent="0.25">
      <c r="A22" s="15" t="s">
        <v>59</v>
      </c>
      <c r="B22" s="32">
        <v>86249282</v>
      </c>
      <c r="C22" s="32">
        <v>31674312.890000001</v>
      </c>
      <c r="D22" s="30">
        <f t="shared" si="4"/>
        <v>117923594.89</v>
      </c>
      <c r="E22" s="32"/>
      <c r="F22" s="32">
        <v>4378147.0199999996</v>
      </c>
      <c r="G22" s="32">
        <v>3744676</v>
      </c>
      <c r="H22" s="32"/>
      <c r="I22" s="32"/>
      <c r="J22" s="32"/>
      <c r="K22" s="32"/>
      <c r="L22" s="32"/>
      <c r="M22" s="32"/>
      <c r="N22" s="32"/>
      <c r="O22" s="32"/>
      <c r="P22" s="32"/>
      <c r="Q22" s="30">
        <f t="shared" si="5"/>
        <v>8122823.0199999996</v>
      </c>
      <c r="R22" s="17"/>
    </row>
    <row r="23" spans="1:19" ht="18.75" customHeight="1" x14ac:dyDescent="0.25">
      <c r="A23" s="15" t="s">
        <v>58</v>
      </c>
      <c r="B23" s="32">
        <v>308203615</v>
      </c>
      <c r="C23" s="32">
        <v>5912329.7599999998</v>
      </c>
      <c r="D23" s="30">
        <f t="shared" si="4"/>
        <v>314115944.75999999</v>
      </c>
      <c r="E23" s="30">
        <v>15349494.68</v>
      </c>
      <c r="F23" s="30">
        <v>19219622.25</v>
      </c>
      <c r="G23" s="32">
        <v>97120445.140000001</v>
      </c>
      <c r="H23" s="32"/>
      <c r="I23" s="32"/>
      <c r="J23" s="32"/>
      <c r="K23" s="32"/>
      <c r="L23" s="32"/>
      <c r="M23" s="32"/>
      <c r="N23" s="32"/>
      <c r="O23" s="32"/>
      <c r="P23" s="32"/>
      <c r="Q23" s="30">
        <f t="shared" si="5"/>
        <v>131689562.06999999</v>
      </c>
    </row>
    <row r="24" spans="1:19" ht="18.75" customHeight="1" x14ac:dyDescent="0.25">
      <c r="A24" s="15" t="s">
        <v>57</v>
      </c>
      <c r="B24" s="32">
        <v>36985943</v>
      </c>
      <c r="C24" s="32">
        <v>91054255.469999999</v>
      </c>
      <c r="D24" s="30">
        <f t="shared" si="4"/>
        <v>128040198.47</v>
      </c>
      <c r="E24" s="32"/>
      <c r="F24" s="32">
        <v>956415.7</v>
      </c>
      <c r="G24" s="32">
        <v>10610822.85</v>
      </c>
      <c r="H24" s="32"/>
      <c r="I24" s="32"/>
      <c r="J24" s="32"/>
      <c r="K24" s="32"/>
      <c r="L24" s="32"/>
      <c r="M24" s="32"/>
      <c r="N24" s="32"/>
      <c r="O24" s="32"/>
      <c r="P24" s="32"/>
      <c r="Q24" s="30">
        <f t="shared" si="5"/>
        <v>11567238.549999999</v>
      </c>
    </row>
    <row r="25" spans="1:19" ht="18.75" customHeight="1" x14ac:dyDescent="0.25">
      <c r="A25" s="15" t="s">
        <v>56</v>
      </c>
      <c r="B25" s="32">
        <v>313992641</v>
      </c>
      <c r="C25" s="32">
        <v>411287126.88999999</v>
      </c>
      <c r="D25" s="30">
        <f t="shared" si="4"/>
        <v>725279767.88999999</v>
      </c>
      <c r="E25" s="32"/>
      <c r="F25" s="32">
        <v>14089935.869999999</v>
      </c>
      <c r="G25" s="32">
        <v>36281728.420000002</v>
      </c>
      <c r="H25" s="32"/>
      <c r="I25" s="32"/>
      <c r="J25" s="32"/>
      <c r="K25" s="32"/>
      <c r="L25" s="32"/>
      <c r="M25" s="32"/>
      <c r="N25" s="32"/>
      <c r="O25" s="32"/>
      <c r="P25" s="32"/>
      <c r="Q25" s="30">
        <f>SUM(E25:P25)</f>
        <v>50371664.289999999</v>
      </c>
    </row>
    <row r="26" spans="1:19" ht="18.75" customHeight="1" x14ac:dyDescent="0.25">
      <c r="A26" s="15" t="s">
        <v>55</v>
      </c>
      <c r="B26" s="32">
        <v>22599302</v>
      </c>
      <c r="C26" s="32">
        <v>96290556.650000006</v>
      </c>
      <c r="D26" s="30">
        <f t="shared" si="4"/>
        <v>118889858.65000001</v>
      </c>
      <c r="E26" s="32"/>
      <c r="F26" s="32">
        <v>439014.91</v>
      </c>
      <c r="G26" s="32">
        <v>421493.8</v>
      </c>
      <c r="H26" s="32"/>
      <c r="I26" s="32"/>
      <c r="J26" s="32"/>
      <c r="K26" s="32"/>
      <c r="L26" s="32"/>
      <c r="M26" s="32"/>
      <c r="N26" s="32"/>
      <c r="O26" s="32"/>
      <c r="P26" s="32"/>
      <c r="Q26" s="30">
        <f>SUM(E26:P26)</f>
        <v>860508.71</v>
      </c>
    </row>
    <row r="27" spans="1:19" ht="18.75" customHeight="1" x14ac:dyDescent="0.25">
      <c r="A27" s="19" t="s">
        <v>54</v>
      </c>
      <c r="B27" s="48">
        <f>SUM(B28:B36)</f>
        <v>668306057</v>
      </c>
      <c r="C27" s="48">
        <f t="shared" ref="C27:P27" si="6">SUM(C28:C36)</f>
        <v>453463624.35999995</v>
      </c>
      <c r="D27" s="28">
        <f>SUM(D28:D36)</f>
        <v>1121769681.3600001</v>
      </c>
      <c r="E27" s="28">
        <f>SUM(E28:E36)</f>
        <v>0</v>
      </c>
      <c r="F27" s="28">
        <f t="shared" si="6"/>
        <v>1533284.45</v>
      </c>
      <c r="G27" s="28">
        <f t="shared" si="6"/>
        <v>79634523.539999992</v>
      </c>
      <c r="H27" s="27">
        <f t="shared" si="6"/>
        <v>0</v>
      </c>
      <c r="I27" s="27">
        <f t="shared" si="6"/>
        <v>0</v>
      </c>
      <c r="J27" s="27">
        <f t="shared" si="6"/>
        <v>0</v>
      </c>
      <c r="K27" s="27">
        <f t="shared" si="6"/>
        <v>0</v>
      </c>
      <c r="L27" s="28">
        <f t="shared" si="6"/>
        <v>0</v>
      </c>
      <c r="M27" s="27">
        <f t="shared" si="6"/>
        <v>0</v>
      </c>
      <c r="N27" s="27">
        <f t="shared" si="6"/>
        <v>0</v>
      </c>
      <c r="O27" s="27">
        <f t="shared" si="6"/>
        <v>0</v>
      </c>
      <c r="P27" s="27">
        <f t="shared" si="6"/>
        <v>0</v>
      </c>
      <c r="Q27" s="28">
        <f>SUM(Q28:Q36)</f>
        <v>81167807.99000001</v>
      </c>
    </row>
    <row r="28" spans="1:19" ht="18.75" customHeight="1" x14ac:dyDescent="0.25">
      <c r="A28" s="15" t="s">
        <v>53</v>
      </c>
      <c r="B28" s="32">
        <v>7138167</v>
      </c>
      <c r="C28" s="32">
        <v>1240664.07</v>
      </c>
      <c r="D28" s="30">
        <f>+B28+C28</f>
        <v>8378831.0700000003</v>
      </c>
      <c r="E28" s="32"/>
      <c r="F28" s="32">
        <v>11002.43</v>
      </c>
      <c r="G28" s="32">
        <v>270002.48</v>
      </c>
      <c r="H28" s="32"/>
      <c r="I28" s="32"/>
      <c r="J28" s="32"/>
      <c r="K28" s="32"/>
      <c r="L28" s="32"/>
      <c r="M28" s="32"/>
      <c r="N28" s="32"/>
      <c r="O28" s="32"/>
      <c r="P28" s="32"/>
      <c r="Q28" s="30">
        <f>SUM(E28:P28)</f>
        <v>281004.90999999997</v>
      </c>
    </row>
    <row r="29" spans="1:19" ht="18.75" customHeight="1" x14ac:dyDescent="0.25">
      <c r="A29" s="15" t="s">
        <v>52</v>
      </c>
      <c r="B29" s="32">
        <v>3120452</v>
      </c>
      <c r="C29" s="32">
        <v>7615248.6399999997</v>
      </c>
      <c r="D29" s="30">
        <f t="shared" ref="D29:D36" si="7">+B29+C29</f>
        <v>10735700.640000001</v>
      </c>
      <c r="E29" s="30"/>
      <c r="F29" s="32"/>
      <c r="G29" s="32">
        <v>625565.6</v>
      </c>
      <c r="H29" s="32"/>
      <c r="I29" s="32"/>
      <c r="J29" s="32"/>
      <c r="K29" s="32"/>
      <c r="L29" s="32"/>
      <c r="M29" s="32"/>
      <c r="N29" s="32"/>
      <c r="O29" s="32"/>
      <c r="P29" s="32"/>
      <c r="Q29" s="30">
        <f t="shared" ref="Q29:Q35" si="8">SUM(E29:P29)</f>
        <v>625565.6</v>
      </c>
    </row>
    <row r="30" spans="1:19" ht="18.75" customHeight="1" x14ac:dyDescent="0.25">
      <c r="A30" s="15" t="s">
        <v>51</v>
      </c>
      <c r="B30" s="32">
        <v>9705524</v>
      </c>
      <c r="C30" s="32">
        <v>5700150.5499999998</v>
      </c>
      <c r="D30" s="30">
        <f t="shared" si="7"/>
        <v>15405674.550000001</v>
      </c>
      <c r="E30" s="30"/>
      <c r="F30" s="32"/>
      <c r="G30" s="32">
        <v>2287686.58</v>
      </c>
      <c r="H30" s="32"/>
      <c r="I30" s="32"/>
      <c r="J30" s="32"/>
      <c r="K30" s="32"/>
      <c r="L30" s="32"/>
      <c r="M30" s="32"/>
      <c r="N30" s="32"/>
      <c r="O30" s="32"/>
      <c r="P30" s="32"/>
      <c r="Q30" s="30">
        <f t="shared" si="8"/>
        <v>2287686.58</v>
      </c>
    </row>
    <row r="31" spans="1:19" ht="18.75" customHeight="1" x14ac:dyDescent="0.25">
      <c r="A31" s="15" t="s">
        <v>50</v>
      </c>
      <c r="B31" s="32">
        <v>5005114</v>
      </c>
      <c r="C31" s="32">
        <v>2908742.24</v>
      </c>
      <c r="D31" s="30">
        <f t="shared" si="7"/>
        <v>7913856.2400000002</v>
      </c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0">
        <f t="shared" si="8"/>
        <v>0</v>
      </c>
    </row>
    <row r="32" spans="1:19" ht="18.75" customHeight="1" x14ac:dyDescent="0.25">
      <c r="A32" s="15" t="s">
        <v>49</v>
      </c>
      <c r="B32" s="32">
        <v>23664001</v>
      </c>
      <c r="C32" s="32">
        <v>21684589.629999999</v>
      </c>
      <c r="D32" s="30">
        <f>+B32+C32</f>
        <v>45348590.629999995</v>
      </c>
      <c r="E32" s="32"/>
      <c r="F32" s="32"/>
      <c r="G32" s="32">
        <v>4987351.8</v>
      </c>
      <c r="H32" s="32"/>
      <c r="I32" s="32"/>
      <c r="J32" s="32"/>
      <c r="K32" s="32"/>
      <c r="L32" s="32"/>
      <c r="M32" s="32"/>
      <c r="N32" s="32"/>
      <c r="O32" s="32"/>
      <c r="P32" s="32"/>
      <c r="Q32" s="30">
        <f t="shared" si="8"/>
        <v>4987351.8</v>
      </c>
    </row>
    <row r="33" spans="1:17" ht="18.75" customHeight="1" x14ac:dyDescent="0.25">
      <c r="A33" s="15" t="s">
        <v>48</v>
      </c>
      <c r="B33" s="32">
        <v>35640740</v>
      </c>
      <c r="C33" s="32">
        <v>32361243.27</v>
      </c>
      <c r="D33" s="30">
        <f t="shared" si="7"/>
        <v>68001983.269999996</v>
      </c>
      <c r="E33" s="32"/>
      <c r="F33" s="32"/>
      <c r="G33" s="32">
        <v>237461.24</v>
      </c>
      <c r="H33" s="32"/>
      <c r="I33" s="32"/>
      <c r="J33" s="32"/>
      <c r="K33" s="32"/>
      <c r="L33" s="32"/>
      <c r="M33" s="32"/>
      <c r="N33" s="32"/>
      <c r="O33" s="32"/>
      <c r="P33" s="32"/>
      <c r="Q33" s="30">
        <f t="shared" si="8"/>
        <v>237461.24</v>
      </c>
    </row>
    <row r="34" spans="1:17" ht="18.75" customHeight="1" x14ac:dyDescent="0.25">
      <c r="A34" s="15" t="s">
        <v>47</v>
      </c>
      <c r="B34" s="32">
        <v>409573020</v>
      </c>
      <c r="C34" s="32">
        <v>305329937.19999999</v>
      </c>
      <c r="D34" s="30">
        <f t="shared" si="7"/>
        <v>714902957.20000005</v>
      </c>
      <c r="E34" s="32"/>
      <c r="F34" s="32"/>
      <c r="G34" s="32">
        <v>62144621.240000002</v>
      </c>
      <c r="H34" s="32"/>
      <c r="I34" s="32"/>
      <c r="J34" s="32"/>
      <c r="K34" s="32"/>
      <c r="L34" s="32"/>
      <c r="M34" s="32"/>
      <c r="N34" s="32"/>
      <c r="O34" s="32"/>
      <c r="P34" s="32"/>
      <c r="Q34" s="30">
        <f t="shared" si="8"/>
        <v>62144621.240000002</v>
      </c>
    </row>
    <row r="35" spans="1:17" ht="18.75" customHeight="1" x14ac:dyDescent="0.25">
      <c r="A35" s="15" t="s">
        <v>46</v>
      </c>
      <c r="B35" s="32">
        <v>174459039</v>
      </c>
      <c r="C35" s="47">
        <v>76623048.760000005</v>
      </c>
      <c r="D35" s="30">
        <f t="shared" si="7"/>
        <v>251082087.75999999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/>
      <c r="C36" s="32"/>
      <c r="D36" s="30">
        <f t="shared" si="7"/>
        <v>0</v>
      </c>
      <c r="E36" s="32"/>
      <c r="F36" s="32">
        <v>1522282.02</v>
      </c>
      <c r="G36" s="32">
        <v>9081834.5999999996</v>
      </c>
      <c r="H36" s="32"/>
      <c r="I36" s="32"/>
      <c r="J36" s="32"/>
      <c r="K36" s="32"/>
      <c r="L36" s="32"/>
      <c r="M36" s="32"/>
      <c r="N36" s="32"/>
      <c r="O36" s="32"/>
      <c r="P36" s="32"/>
      <c r="Q36" s="30">
        <f>SUM(E36:P36)</f>
        <v>10604116.619999999</v>
      </c>
    </row>
    <row r="37" spans="1:17" ht="18.75" customHeight="1" x14ac:dyDescent="0.25">
      <c r="A37" s="19" t="s">
        <v>44</v>
      </c>
      <c r="B37" s="48">
        <f>SUM(B38:B45)</f>
        <v>9442000</v>
      </c>
      <c r="C37" s="48">
        <f t="shared" ref="C37:P37" si="9">SUM(C38:C45)</f>
        <v>10314317.699999999</v>
      </c>
      <c r="D37" s="28">
        <f t="shared" si="9"/>
        <v>19756317.699999999</v>
      </c>
      <c r="E37" s="28">
        <f>SUM(E38:E45)</f>
        <v>0</v>
      </c>
      <c r="F37" s="27">
        <f t="shared" si="9"/>
        <v>0</v>
      </c>
      <c r="G37" s="28">
        <f t="shared" si="9"/>
        <v>100000</v>
      </c>
      <c r="H37" s="27">
        <f t="shared" si="9"/>
        <v>0</v>
      </c>
      <c r="I37" s="27">
        <f t="shared" si="9"/>
        <v>0</v>
      </c>
      <c r="J37" s="27">
        <f t="shared" si="9"/>
        <v>0</v>
      </c>
      <c r="K37" s="27">
        <f t="shared" si="9"/>
        <v>0</v>
      </c>
      <c r="L37" s="27">
        <f t="shared" si="9"/>
        <v>0</v>
      </c>
      <c r="M37" s="27">
        <f t="shared" si="9"/>
        <v>0</v>
      </c>
      <c r="N37" s="27">
        <f t="shared" si="9"/>
        <v>0</v>
      </c>
      <c r="O37" s="27">
        <f t="shared" si="9"/>
        <v>0</v>
      </c>
      <c r="P37" s="27">
        <f t="shared" si="9"/>
        <v>0</v>
      </c>
      <c r="Q37" s="28">
        <f>SUM(Q38:Q45)</f>
        <v>100000</v>
      </c>
    </row>
    <row r="38" spans="1:17" ht="18.75" customHeight="1" x14ac:dyDescent="0.25">
      <c r="A38" s="15" t="s">
        <v>43</v>
      </c>
      <c r="B38" s="32">
        <v>8250000</v>
      </c>
      <c r="C38" s="32">
        <v>10314317.699999999</v>
      </c>
      <c r="D38" s="30">
        <f>+B38+C38</f>
        <v>18564317.699999999</v>
      </c>
      <c r="E38" s="32"/>
      <c r="F38" s="32"/>
      <c r="G38" s="32">
        <v>100000</v>
      </c>
      <c r="H38" s="32"/>
      <c r="I38" s="32"/>
      <c r="J38" s="32"/>
      <c r="K38" s="32"/>
      <c r="L38" s="32"/>
      <c r="M38" s="32"/>
      <c r="N38" s="32"/>
      <c r="O38" s="32"/>
      <c r="P38" s="32"/>
      <c r="Q38" s="30">
        <f t="shared" ref="Q38:Q52" si="10">SUM(E38:P38)</f>
        <v>100000</v>
      </c>
    </row>
    <row r="39" spans="1:17" ht="18.75" customHeight="1" x14ac:dyDescent="0.25">
      <c r="A39" s="15" t="s">
        <v>42</v>
      </c>
      <c r="B39" s="47">
        <v>200000</v>
      </c>
      <c r="C39" s="47"/>
      <c r="D39" s="30">
        <f t="shared" ref="D39:D52" si="11">+B39+C39</f>
        <v>200000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0">
        <f t="shared" si="10"/>
        <v>0</v>
      </c>
    </row>
    <row r="40" spans="1:17" ht="18.75" customHeight="1" x14ac:dyDescent="0.25">
      <c r="A40" s="15" t="s">
        <v>41</v>
      </c>
      <c r="B40" s="47">
        <v>992000</v>
      </c>
      <c r="C40" s="47"/>
      <c r="D40" s="30">
        <f t="shared" si="11"/>
        <v>992000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0">
        <f t="shared" si="10"/>
        <v>0</v>
      </c>
    </row>
    <row r="41" spans="1:17" ht="18.75" customHeight="1" x14ac:dyDescent="0.25">
      <c r="A41" s="15" t="s">
        <v>40</v>
      </c>
      <c r="B41" s="47"/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/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/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/>
      <c r="C44" s="47"/>
      <c r="D44" s="30">
        <f t="shared" si="11"/>
        <v>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0">
        <f t="shared" si="10"/>
        <v>0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240000000</v>
      </c>
      <c r="D46" s="28">
        <f>+B46+C46</f>
        <v>240000000</v>
      </c>
      <c r="E46" s="32">
        <f>SUM(E47:E52)</f>
        <v>0</v>
      </c>
      <c r="F46" s="32">
        <f t="shared" ref="F46:G46" si="12">SUM(F47:F52)</f>
        <v>0</v>
      </c>
      <c r="G46" s="27">
        <f t="shared" si="12"/>
        <v>60000000</v>
      </c>
      <c r="H46" s="32"/>
      <c r="I46" s="27">
        <f>SUM(I47:I52)</f>
        <v>0</v>
      </c>
      <c r="J46" s="32"/>
      <c r="K46" s="32"/>
      <c r="L46" s="32"/>
      <c r="M46" s="32"/>
      <c r="N46" s="32"/>
      <c r="O46" s="32"/>
      <c r="P46" s="32"/>
      <c r="Q46" s="28">
        <f>SUM(E46:P46)</f>
        <v>60000000</v>
      </c>
    </row>
    <row r="47" spans="1:17" ht="18.75" customHeight="1" x14ac:dyDescent="0.25">
      <c r="A47" s="15" t="s">
        <v>34</v>
      </c>
      <c r="B47" s="47"/>
      <c r="C47" s="47">
        <v>240000000</v>
      </c>
      <c r="D47" s="30">
        <f t="shared" si="11"/>
        <v>240000000</v>
      </c>
      <c r="E47" s="32"/>
      <c r="F47" s="32"/>
      <c r="G47" s="32">
        <v>60000000</v>
      </c>
      <c r="H47" s="32"/>
      <c r="I47" s="32"/>
      <c r="J47" s="32"/>
      <c r="K47" s="32"/>
      <c r="L47" s="32"/>
      <c r="M47" s="32"/>
      <c r="N47" s="32"/>
      <c r="O47" s="32"/>
      <c r="P47" s="32"/>
      <c r="Q47" s="30">
        <f t="shared" si="10"/>
        <v>60000000</v>
      </c>
    </row>
    <row r="48" spans="1:17" ht="18.75" customHeight="1" x14ac:dyDescent="0.25">
      <c r="A48" s="15" t="s">
        <v>33</v>
      </c>
      <c r="B48" s="47"/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/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/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/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/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214337386</v>
      </c>
      <c r="C53" s="48">
        <f t="shared" ref="C53:P53" si="13">SUM(C54:C62)</f>
        <v>217836799.48999998</v>
      </c>
      <c r="D53" s="28">
        <f>SUM(D54:D62)</f>
        <v>432174185.49000001</v>
      </c>
      <c r="E53" s="28">
        <f t="shared" si="13"/>
        <v>0</v>
      </c>
      <c r="F53" s="27">
        <f t="shared" si="13"/>
        <v>0</v>
      </c>
      <c r="G53" s="27">
        <f t="shared" si="13"/>
        <v>26638455.100000001</v>
      </c>
      <c r="H53" s="27">
        <f t="shared" si="13"/>
        <v>0</v>
      </c>
      <c r="I53" s="27">
        <f t="shared" si="13"/>
        <v>0</v>
      </c>
      <c r="J53" s="27">
        <f t="shared" si="13"/>
        <v>0</v>
      </c>
      <c r="K53" s="27">
        <f t="shared" si="13"/>
        <v>0</v>
      </c>
      <c r="L53" s="27">
        <f t="shared" si="13"/>
        <v>0</v>
      </c>
      <c r="M53" s="27">
        <f t="shared" si="13"/>
        <v>0</v>
      </c>
      <c r="N53" s="27">
        <f t="shared" si="13"/>
        <v>0</v>
      </c>
      <c r="O53" s="27">
        <f t="shared" si="13"/>
        <v>0</v>
      </c>
      <c r="P53" s="27">
        <f t="shared" si="13"/>
        <v>0</v>
      </c>
      <c r="Q53" s="28">
        <f>SUM(Q54:Q62)</f>
        <v>26638455.100000001</v>
      </c>
      <c r="R53" s="5"/>
      <c r="S53" s="5"/>
    </row>
    <row r="54" spans="1:19" ht="18.75" customHeight="1" x14ac:dyDescent="0.25">
      <c r="A54" s="15" t="s">
        <v>27</v>
      </c>
      <c r="B54" s="32">
        <v>2590135</v>
      </c>
      <c r="C54" s="32">
        <v>38185251.130000003</v>
      </c>
      <c r="D54" s="30">
        <f>+B54+C54</f>
        <v>40775386.130000003</v>
      </c>
      <c r="E54" s="32"/>
      <c r="F54" s="32"/>
      <c r="G54" s="32">
        <v>2787665.17</v>
      </c>
      <c r="H54" s="32"/>
      <c r="I54" s="32"/>
      <c r="J54" s="32"/>
      <c r="K54" s="32"/>
      <c r="L54" s="32"/>
      <c r="M54" s="32"/>
      <c r="N54" s="32"/>
      <c r="O54" s="32"/>
      <c r="P54" s="32"/>
      <c r="Q54" s="30">
        <f>SUM(E54:P54)</f>
        <v>2787665.17</v>
      </c>
    </row>
    <row r="55" spans="1:19" ht="18.75" customHeight="1" x14ac:dyDescent="0.25">
      <c r="A55" s="15" t="s">
        <v>26</v>
      </c>
      <c r="C55" s="47">
        <v>9329903.1300000008</v>
      </c>
      <c r="D55" s="30">
        <f>+B57+C55</f>
        <v>70076028.129999995</v>
      </c>
      <c r="E55" s="32"/>
      <c r="F55" s="32"/>
      <c r="G55" s="32">
        <v>4163556.64</v>
      </c>
      <c r="H55" s="32"/>
      <c r="I55" s="32"/>
      <c r="J55" s="32"/>
      <c r="K55" s="32"/>
      <c r="L55" s="32"/>
      <c r="M55" s="32"/>
      <c r="N55" s="32"/>
      <c r="O55" s="32"/>
      <c r="P55" s="32"/>
      <c r="Q55" s="30">
        <f>SUM(E55:P55)</f>
        <v>4163556.64</v>
      </c>
    </row>
    <row r="56" spans="1:19" ht="18.75" customHeight="1" x14ac:dyDescent="0.25">
      <c r="A56" s="15" t="s">
        <v>25</v>
      </c>
      <c r="C56" s="47">
        <v>29238242.690000001</v>
      </c>
      <c r="D56" s="30">
        <f>+B58+C56</f>
        <v>179002499.69</v>
      </c>
      <c r="E56" s="32"/>
      <c r="F56" s="32"/>
      <c r="H56" s="32"/>
      <c r="I56" s="32"/>
      <c r="J56" s="32"/>
      <c r="K56" s="32"/>
      <c r="L56" s="32"/>
      <c r="M56" s="32"/>
      <c r="N56" s="32"/>
      <c r="O56" s="32"/>
      <c r="P56" s="32"/>
      <c r="Q56" s="30">
        <f>SUM(E56:P56)</f>
        <v>0</v>
      </c>
    </row>
    <row r="57" spans="1:19" ht="18.75" customHeight="1" x14ac:dyDescent="0.25">
      <c r="A57" s="15" t="s">
        <v>24</v>
      </c>
      <c r="B57" s="47">
        <v>60746125</v>
      </c>
      <c r="C57" s="47">
        <v>125733012.18000001</v>
      </c>
      <c r="D57" s="30">
        <f t="shared" ref="D57:D58" si="14">+B59+C57</f>
        <v>125733012.18000001</v>
      </c>
      <c r="E57" s="32"/>
      <c r="F57" s="30"/>
      <c r="G57" s="32">
        <v>5494999.7999999998</v>
      </c>
      <c r="H57" s="32"/>
      <c r="I57" s="32"/>
      <c r="J57" s="32"/>
      <c r="K57" s="32"/>
      <c r="L57" s="32"/>
      <c r="M57" s="32"/>
      <c r="N57" s="32"/>
      <c r="O57" s="32"/>
      <c r="P57" s="32"/>
      <c r="Q57" s="30">
        <f t="shared" ref="Q57:Q58" si="15">SUM(E57:P57)</f>
        <v>5494999.7999999998</v>
      </c>
    </row>
    <row r="58" spans="1:19" ht="18.75" customHeight="1" x14ac:dyDescent="0.25">
      <c r="A58" s="15" t="s">
        <v>23</v>
      </c>
      <c r="B58" s="32">
        <v>149764257</v>
      </c>
      <c r="C58" s="32">
        <v>-56652043.340000004</v>
      </c>
      <c r="D58" s="30">
        <f t="shared" si="14"/>
        <v>-56652043.340000004</v>
      </c>
      <c r="E58" s="32"/>
      <c r="F58" s="32"/>
      <c r="G58" s="32">
        <v>13164233.49</v>
      </c>
      <c r="H58" s="32"/>
      <c r="I58" s="32"/>
      <c r="J58" s="32"/>
      <c r="K58" s="32"/>
      <c r="L58" s="32"/>
      <c r="M58" s="32"/>
      <c r="N58" s="32"/>
      <c r="O58" s="32"/>
      <c r="P58" s="32"/>
      <c r="Q58" s="30">
        <f t="shared" si="15"/>
        <v>13164233.49</v>
      </c>
    </row>
    <row r="59" spans="1:19" ht="18.75" customHeight="1" x14ac:dyDescent="0.25">
      <c r="A59" s="15" t="s">
        <v>22</v>
      </c>
      <c r="B59" s="47"/>
      <c r="C59" s="32">
        <v>1250000</v>
      </c>
      <c r="D59" s="30">
        <f t="shared" ref="D59:D62" si="16">+B59+C59</f>
        <v>1250000</v>
      </c>
      <c r="E59" s="32"/>
      <c r="F59" s="30"/>
      <c r="G59" s="32">
        <v>885000</v>
      </c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7">SUM(E59:P59)</f>
        <v>885000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7"/>
        <v>0</v>
      </c>
    </row>
    <row r="61" spans="1:19" ht="18.75" customHeight="1" x14ac:dyDescent="0.25">
      <c r="A61" s="15" t="s">
        <v>20</v>
      </c>
      <c r="B61" s="47">
        <v>1236869</v>
      </c>
      <c r="C61" s="32">
        <v>55352240.100000001</v>
      </c>
      <c r="D61" s="30">
        <f>+B61+C61</f>
        <v>56589109.100000001</v>
      </c>
      <c r="E61" s="32"/>
      <c r="F61" s="30"/>
      <c r="G61" s="32">
        <v>143000</v>
      </c>
      <c r="H61" s="32"/>
      <c r="I61" s="32"/>
      <c r="J61" s="32"/>
      <c r="K61" s="32"/>
      <c r="L61" s="32"/>
      <c r="M61" s="32"/>
      <c r="N61" s="32"/>
      <c r="O61" s="32"/>
      <c r="P61" s="32"/>
      <c r="Q61" s="30">
        <f>SUM(E61:P61)</f>
        <v>143000</v>
      </c>
    </row>
    <row r="62" spans="1:19" ht="18.75" customHeight="1" x14ac:dyDescent="0.25">
      <c r="A62" s="15" t="s">
        <v>19</v>
      </c>
      <c r="B62" s="47"/>
      <c r="C62" s="32">
        <v>15400193.6</v>
      </c>
      <c r="D62" s="30">
        <f t="shared" si="16"/>
        <v>15400193.6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0">
        <f t="shared" si="17"/>
        <v>0</v>
      </c>
    </row>
    <row r="63" spans="1:19" ht="18.75" customHeight="1" x14ac:dyDescent="0.25">
      <c r="A63" s="19" t="s">
        <v>18</v>
      </c>
      <c r="B63" s="48">
        <f>SUM(B64:B67)</f>
        <v>6920003021</v>
      </c>
      <c r="C63" s="48">
        <f t="shared" ref="C63:P63" si="18">SUM(C64:C67)</f>
        <v>2221561417.3899999</v>
      </c>
      <c r="D63" s="28">
        <f t="shared" si="18"/>
        <v>9141564438.3899994</v>
      </c>
      <c r="E63" s="27">
        <f t="shared" si="18"/>
        <v>0</v>
      </c>
      <c r="F63" s="27">
        <f t="shared" si="18"/>
        <v>669359822.94000006</v>
      </c>
      <c r="G63" s="27">
        <f t="shared" si="18"/>
        <v>922107785.20000005</v>
      </c>
      <c r="H63" s="27">
        <f>SUM(H64:H67)</f>
        <v>0</v>
      </c>
      <c r="I63" s="27">
        <f t="shared" si="18"/>
        <v>0</v>
      </c>
      <c r="J63" s="27">
        <f t="shared" si="18"/>
        <v>0</v>
      </c>
      <c r="K63" s="27">
        <f t="shared" si="18"/>
        <v>0</v>
      </c>
      <c r="L63" s="27">
        <f t="shared" si="18"/>
        <v>0</v>
      </c>
      <c r="M63" s="27">
        <f t="shared" si="18"/>
        <v>0</v>
      </c>
      <c r="N63" s="27">
        <f t="shared" si="18"/>
        <v>0</v>
      </c>
      <c r="O63" s="27">
        <f t="shared" si="18"/>
        <v>0</v>
      </c>
      <c r="P63" s="27">
        <f t="shared" si="18"/>
        <v>0</v>
      </c>
      <c r="Q63" s="28">
        <f>SUM(Q64:Q74)</f>
        <v>1591467608.1400001</v>
      </c>
    </row>
    <row r="64" spans="1:19" ht="18.75" customHeight="1" x14ac:dyDescent="0.25">
      <c r="A64" s="15" t="s">
        <v>17</v>
      </c>
      <c r="B64" s="47">
        <v>6920003021</v>
      </c>
      <c r="C64" s="47">
        <v>2221561417.3899999</v>
      </c>
      <c r="D64" s="30">
        <f>+B64+C64</f>
        <v>9141564438.3899994</v>
      </c>
      <c r="E64" s="32"/>
      <c r="F64" s="32">
        <v>669359822.94000006</v>
      </c>
      <c r="G64" s="32">
        <v>922107785.20000005</v>
      </c>
      <c r="H64" s="32"/>
      <c r="I64" s="32"/>
      <c r="J64" s="32"/>
      <c r="K64" s="32"/>
      <c r="L64" s="32"/>
      <c r="M64" s="32"/>
      <c r="N64" s="32"/>
      <c r="O64" s="32"/>
      <c r="P64" s="32"/>
      <c r="Q64" s="30">
        <f>SUM(E64:P64)</f>
        <v>1591467608.1400001</v>
      </c>
      <c r="R64" s="17"/>
    </row>
    <row r="65" spans="1:18" ht="18.75" customHeight="1" x14ac:dyDescent="0.25">
      <c r="A65" s="15" t="s">
        <v>16</v>
      </c>
      <c r="B65" s="32"/>
      <c r="C65" s="32"/>
      <c r="D65" s="30">
        <f>+B65+C65</f>
        <v>0</v>
      </c>
      <c r="E65" s="30"/>
      <c r="F65" s="32"/>
      <c r="G65" s="32"/>
      <c r="H65" s="32"/>
      <c r="I65" s="52"/>
      <c r="J65" s="32"/>
      <c r="K65" s="32"/>
      <c r="L65" s="32"/>
      <c r="M65" s="32"/>
      <c r="N65" s="32"/>
      <c r="O65" s="32"/>
      <c r="P65" s="32"/>
      <c r="Q65" s="30">
        <f>SUM(E65:P65)</f>
        <v>0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9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20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20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20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20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21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21"/>
        <v>0</v>
      </c>
    </row>
    <row r="76" spans="1:18" ht="18.75" customHeight="1" x14ac:dyDescent="0.25">
      <c r="A76" s="20" t="s">
        <v>7</v>
      </c>
      <c r="B76" s="51">
        <f>+B80</f>
        <v>10000000</v>
      </c>
      <c r="C76" s="26">
        <f>SUM(C77+C81+C83)</f>
        <v>12336787.210000001</v>
      </c>
      <c r="D76" s="26">
        <f>+B76+C76</f>
        <v>22336787.210000001</v>
      </c>
      <c r="E76" s="33">
        <f>SUM(E77+E81+E83)</f>
        <v>1242044.8700000001</v>
      </c>
      <c r="F76" s="33">
        <f t="shared" ref="F76:P76" si="22">SUM(F77+F81+F83)</f>
        <v>6472020.5700000003</v>
      </c>
      <c r="G76" s="33">
        <f t="shared" si="22"/>
        <v>247685.65</v>
      </c>
      <c r="H76" s="33">
        <f t="shared" si="22"/>
        <v>0</v>
      </c>
      <c r="I76" s="33">
        <f t="shared" si="22"/>
        <v>0</v>
      </c>
      <c r="J76" s="33">
        <f t="shared" si="22"/>
        <v>0</v>
      </c>
      <c r="K76" s="33">
        <f t="shared" si="22"/>
        <v>0</v>
      </c>
      <c r="L76" s="33">
        <f t="shared" si="22"/>
        <v>0</v>
      </c>
      <c r="M76" s="33">
        <f t="shared" si="22"/>
        <v>0</v>
      </c>
      <c r="N76" s="33">
        <f t="shared" si="22"/>
        <v>0</v>
      </c>
      <c r="O76" s="33">
        <f t="shared" si="22"/>
        <v>0</v>
      </c>
      <c r="P76" s="33">
        <f t="shared" si="22"/>
        <v>0</v>
      </c>
      <c r="Q76" s="33">
        <f>SUM(Q77+Q81+Q83)</f>
        <v>7961751.0900000008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3">SUM(F78:F79)</f>
        <v>0</v>
      </c>
      <c r="G77" s="34">
        <f t="shared" si="23"/>
        <v>0</v>
      </c>
      <c r="H77" s="34">
        <f t="shared" si="23"/>
        <v>0</v>
      </c>
      <c r="I77" s="34">
        <f t="shared" si="23"/>
        <v>0</v>
      </c>
      <c r="J77" s="34">
        <f t="shared" si="23"/>
        <v>0</v>
      </c>
      <c r="K77" s="34">
        <f t="shared" si="23"/>
        <v>0</v>
      </c>
      <c r="L77" s="34">
        <f t="shared" si="23"/>
        <v>0</v>
      </c>
      <c r="M77" s="34">
        <f t="shared" si="23"/>
        <v>0</v>
      </c>
      <c r="N77" s="34">
        <f t="shared" si="23"/>
        <v>0</v>
      </c>
      <c r="O77" s="34">
        <f t="shared" si="23"/>
        <v>0</v>
      </c>
      <c r="P77" s="34">
        <f t="shared" si="23"/>
        <v>0</v>
      </c>
      <c r="Q77" s="32">
        <f t="shared" si="21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21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21"/>
        <v>0</v>
      </c>
    </row>
    <row r="80" spans="1:18" ht="18.75" customHeight="1" x14ac:dyDescent="0.25">
      <c r="A80" s="19" t="s">
        <v>5</v>
      </c>
      <c r="B80" s="48">
        <f>+B81+B82</f>
        <v>10000000</v>
      </c>
      <c r="C80" s="48">
        <f t="shared" ref="C80:P80" si="24">SUM(C81:C82)</f>
        <v>12336787.210000001</v>
      </c>
      <c r="D80" s="48">
        <f>+B80+C80</f>
        <v>22336787.210000001</v>
      </c>
      <c r="E80" s="48">
        <f>SUM(E81:E82)</f>
        <v>1242044.8700000001</v>
      </c>
      <c r="F80" s="48">
        <f t="shared" si="24"/>
        <v>6472020.5700000003</v>
      </c>
      <c r="G80" s="48">
        <f t="shared" si="24"/>
        <v>247685.65</v>
      </c>
      <c r="H80" s="48">
        <f t="shared" si="24"/>
        <v>0</v>
      </c>
      <c r="I80" s="48">
        <f t="shared" si="24"/>
        <v>0</v>
      </c>
      <c r="J80" s="48">
        <f t="shared" si="24"/>
        <v>0</v>
      </c>
      <c r="K80" s="48">
        <f t="shared" si="24"/>
        <v>0</v>
      </c>
      <c r="L80" s="48">
        <f t="shared" si="24"/>
        <v>0</v>
      </c>
      <c r="M80" s="48">
        <f t="shared" si="24"/>
        <v>0</v>
      </c>
      <c r="N80" s="48">
        <f t="shared" si="24"/>
        <v>0</v>
      </c>
      <c r="O80" s="48">
        <f t="shared" si="24"/>
        <v>0</v>
      </c>
      <c r="P80" s="48">
        <f t="shared" si="24"/>
        <v>0</v>
      </c>
      <c r="Q80" s="27">
        <f t="shared" si="21"/>
        <v>7961751.0900000008</v>
      </c>
    </row>
    <row r="81" spans="1:19" s="13" customFormat="1" ht="18.75" customHeight="1" x14ac:dyDescent="0.25">
      <c r="A81" s="15" t="s">
        <v>4</v>
      </c>
      <c r="B81" s="32">
        <v>10000000</v>
      </c>
      <c r="C81" s="30">
        <v>12336787.210000001</v>
      </c>
      <c r="D81" s="30">
        <f>+B81+C81</f>
        <v>22336787.210000001</v>
      </c>
      <c r="E81" s="32">
        <v>1242044.8700000001</v>
      </c>
      <c r="F81" s="32">
        <v>6472020.5700000003</v>
      </c>
      <c r="G81" s="32">
        <v>247685.65</v>
      </c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21"/>
        <v>7961751.0900000008</v>
      </c>
    </row>
    <row r="82" spans="1:19" ht="18.75" customHeight="1" x14ac:dyDescent="0.25">
      <c r="A82" s="15" t="s">
        <v>3</v>
      </c>
      <c r="B82" s="47"/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21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5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5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13806786861</v>
      </c>
      <c r="C85" s="50">
        <f t="shared" ref="C85:P85" si="26">SUM(C11+C17+C27+C37+C46+C53+C63+C68+C71+C76)</f>
        <v>4323153779.9399996</v>
      </c>
      <c r="D85" s="50">
        <f t="shared" si="26"/>
        <v>18129940640.939999</v>
      </c>
      <c r="E85" s="50">
        <f t="shared" si="26"/>
        <v>354866963.53999996</v>
      </c>
      <c r="F85" s="50">
        <f t="shared" si="26"/>
        <v>1063318233.2100002</v>
      </c>
      <c r="G85" s="50">
        <f t="shared" si="26"/>
        <v>1614483676.4000001</v>
      </c>
      <c r="H85" s="50">
        <f t="shared" si="26"/>
        <v>0</v>
      </c>
      <c r="I85" s="50">
        <f>SUM(I11+I17+I27+I37+I46+I53+I63+I68+I71+I76)</f>
        <v>0</v>
      </c>
      <c r="J85" s="50">
        <f t="shared" si="26"/>
        <v>0</v>
      </c>
      <c r="K85" s="50">
        <f t="shared" si="26"/>
        <v>0</v>
      </c>
      <c r="L85" s="50">
        <f t="shared" si="26"/>
        <v>0</v>
      </c>
      <c r="M85" s="50">
        <f t="shared" si="26"/>
        <v>0</v>
      </c>
      <c r="N85" s="50">
        <f t="shared" si="26"/>
        <v>0</v>
      </c>
      <c r="O85" s="50">
        <f t="shared" si="26"/>
        <v>0</v>
      </c>
      <c r="P85" s="50">
        <f t="shared" si="26"/>
        <v>0</v>
      </c>
      <c r="Q85" s="50">
        <f>SUM(Q11+Q17+Q27+Q37+Q46+Q53+Q63+Q68+Q71+Q76)</f>
        <v>3032668873.1500001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10"/>
  <sheetViews>
    <sheetView workbookViewId="0">
      <selection activeCell="C11" sqref="C11"/>
    </sheetView>
  </sheetViews>
  <sheetFormatPr baseColWidth="10" defaultRowHeight="15" x14ac:dyDescent="0.25"/>
  <cols>
    <col min="3" max="3" width="16.5703125" customWidth="1"/>
  </cols>
  <sheetData>
    <row r="8" spans="3:3" x14ac:dyDescent="0.25">
      <c r="C8" s="52">
        <v>1064102406.0599999</v>
      </c>
    </row>
    <row r="9" spans="3:3" x14ac:dyDescent="0.25">
      <c r="C9" s="55">
        <v>1059674336.1900002</v>
      </c>
    </row>
    <row r="10" spans="3:3" x14ac:dyDescent="0.25">
      <c r="C10" s="29">
        <f>+C8-C9</f>
        <v>4428069.8699997663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Hoja1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2025-03-07T12:53:12Z</cp:lastPrinted>
  <dcterms:created xsi:type="dcterms:W3CDTF">2021-08-10T14:38:52Z</dcterms:created>
  <dcterms:modified xsi:type="dcterms:W3CDTF">2025-04-07T15:10:20Z</dcterms:modified>
</cp:coreProperties>
</file>