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R:\4. OBRAS\DO-INAPA-002-2024-CW-RFB\Formularios editables\Lote II\Lista de cantidades lote II\"/>
    </mc:Choice>
  </mc:AlternateContent>
  <bookViews>
    <workbookView xWindow="0" yWindow="0" windowWidth="28800" windowHeight="12300"/>
  </bookViews>
  <sheets>
    <sheet name="LIST DE CANT -OBRAS" sheetId="2" r:id="rId1"/>
  </sheets>
  <definedNames>
    <definedName name="_xlnm.Print_Area" localSheetId="0">'LIST DE CANT -OBRAS'!$B$2:$J$264</definedName>
    <definedName name="fac" localSheetId="0">#REF!</definedName>
    <definedName name="fac">#REF!</definedName>
    <definedName name="indir" localSheetId="0">#REF!</definedName>
    <definedName name="indir">#REF!</definedName>
    <definedName name="tasa" localSheetId="0">#REF!</definedName>
    <definedName name="tasa">#REF!</definedName>
    <definedName name="_xlnm.Print_Titles" localSheetId="0">'LIST DE CANT -OBRAS'!$2:$8</definedName>
  </definedNames>
  <calcPr calcId="162913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264" i="2" l="1"/>
  <c r="J263" i="2"/>
  <c r="I257" i="2"/>
  <c r="I258" i="2"/>
  <c r="I259" i="2"/>
  <c r="I260" i="2"/>
  <c r="I261" i="2"/>
  <c r="I262" i="2"/>
  <c r="I256" i="2"/>
  <c r="J254" i="2"/>
  <c r="J150" i="2"/>
  <c r="I250" i="2"/>
  <c r="I251" i="2"/>
  <c r="I252" i="2"/>
  <c r="I249" i="2"/>
  <c r="J217" i="2"/>
  <c r="I101" i="2"/>
  <c r="I102" i="2"/>
  <c r="I103" i="2"/>
  <c r="I104" i="2"/>
  <c r="I105" i="2"/>
  <c r="I106" i="2"/>
  <c r="I107" i="2"/>
  <c r="I108" i="2"/>
  <c r="I109" i="2"/>
  <c r="I110" i="2"/>
  <c r="I111" i="2"/>
  <c r="I112" i="2"/>
  <c r="I243" i="2"/>
  <c r="I244" i="2"/>
  <c r="I245" i="2"/>
  <c r="I246" i="2"/>
  <c r="I247" i="2"/>
  <c r="I242" i="2"/>
  <c r="I236" i="2"/>
  <c r="I237" i="2"/>
  <c r="I238" i="2"/>
  <c r="I239" i="2"/>
  <c r="I240" i="2"/>
  <c r="I235" i="2"/>
  <c r="I224" i="2"/>
  <c r="I225" i="2"/>
  <c r="I226" i="2"/>
  <c r="I227" i="2"/>
  <c r="I228" i="2"/>
  <c r="I229" i="2"/>
  <c r="I230" i="2"/>
  <c r="I231" i="2"/>
  <c r="I232" i="2"/>
  <c r="I233" i="2"/>
  <c r="I223" i="2"/>
  <c r="I219" i="2"/>
  <c r="I220" i="2"/>
  <c r="I221" i="2"/>
  <c r="I218" i="2"/>
  <c r="I214" i="2"/>
  <c r="I215" i="2"/>
  <c r="I216" i="2"/>
  <c r="I213" i="2"/>
  <c r="J212" i="2" s="1"/>
  <c r="I208" i="2"/>
  <c r="I209" i="2"/>
  <c r="I210" i="2"/>
  <c r="I211" i="2"/>
  <c r="I207" i="2"/>
  <c r="J206" i="2" s="1"/>
  <c r="I202" i="2"/>
  <c r="I203" i="2"/>
  <c r="I204" i="2"/>
  <c r="I205" i="2"/>
  <c r="I201" i="2"/>
  <c r="I196" i="2"/>
  <c r="I197" i="2"/>
  <c r="I198" i="2"/>
  <c r="I199" i="2"/>
  <c r="I195" i="2"/>
  <c r="I152" i="2"/>
  <c r="I153" i="2"/>
  <c r="I154" i="2"/>
  <c r="I155" i="2"/>
  <c r="I156" i="2"/>
  <c r="I157" i="2"/>
  <c r="I158" i="2"/>
  <c r="I159" i="2"/>
  <c r="I160" i="2"/>
  <c r="I161" i="2"/>
  <c r="I162" i="2"/>
  <c r="I163" i="2"/>
  <c r="I164" i="2"/>
  <c r="I165" i="2"/>
  <c r="I166" i="2"/>
  <c r="I167" i="2"/>
  <c r="I168" i="2"/>
  <c r="I169" i="2"/>
  <c r="I170" i="2"/>
  <c r="I171" i="2"/>
  <c r="I172" i="2"/>
  <c r="I173" i="2"/>
  <c r="I174" i="2"/>
  <c r="I175" i="2"/>
  <c r="I176" i="2"/>
  <c r="I177" i="2"/>
  <c r="I178" i="2"/>
  <c r="I179" i="2"/>
  <c r="I180" i="2"/>
  <c r="I181" i="2"/>
  <c r="I182" i="2"/>
  <c r="I183" i="2"/>
  <c r="I184" i="2"/>
  <c r="I185" i="2"/>
  <c r="I186" i="2"/>
  <c r="I187" i="2"/>
  <c r="I188" i="2"/>
  <c r="I189" i="2"/>
  <c r="I190" i="2"/>
  <c r="I191" i="2"/>
  <c r="I192" i="2"/>
  <c r="I151" i="2"/>
  <c r="I142" i="2"/>
  <c r="I143" i="2"/>
  <c r="I144" i="2"/>
  <c r="I145" i="2"/>
  <c r="I146" i="2"/>
  <c r="I147" i="2"/>
  <c r="I148" i="2"/>
  <c r="I149" i="2"/>
  <c r="I141" i="2"/>
  <c r="I127" i="2"/>
  <c r="I128" i="2"/>
  <c r="I129" i="2"/>
  <c r="I130" i="2"/>
  <c r="I131" i="2"/>
  <c r="I132" i="2"/>
  <c r="I133" i="2"/>
  <c r="I134" i="2"/>
  <c r="I135" i="2"/>
  <c r="I136" i="2"/>
  <c r="I137" i="2"/>
  <c r="I138" i="2"/>
  <c r="I126" i="2"/>
  <c r="I116" i="2"/>
  <c r="I117" i="2"/>
  <c r="I118" i="2"/>
  <c r="I119" i="2"/>
  <c r="I120" i="2"/>
  <c r="I121" i="2"/>
  <c r="I122" i="2"/>
  <c r="I123" i="2"/>
  <c r="I124" i="2"/>
  <c r="I115" i="2"/>
  <c r="I100" i="2"/>
  <c r="I86" i="2"/>
  <c r="I87" i="2"/>
  <c r="I88" i="2"/>
  <c r="I89" i="2"/>
  <c r="I90" i="2"/>
  <c r="I91" i="2"/>
  <c r="I92" i="2"/>
  <c r="I93" i="2"/>
  <c r="I94" i="2"/>
  <c r="I95" i="2"/>
  <c r="I96" i="2"/>
  <c r="I97" i="2"/>
  <c r="I98" i="2"/>
  <c r="I85" i="2"/>
  <c r="I81" i="2"/>
  <c r="I82" i="2"/>
  <c r="I83" i="2"/>
  <c r="I80" i="2"/>
  <c r="I69" i="2"/>
  <c r="I70" i="2"/>
  <c r="I71" i="2"/>
  <c r="I72" i="2"/>
  <c r="I73" i="2"/>
  <c r="I74" i="2"/>
  <c r="I75" i="2"/>
  <c r="I76" i="2"/>
  <c r="I77" i="2"/>
  <c r="I68" i="2"/>
  <c r="I58" i="2"/>
  <c r="I59" i="2"/>
  <c r="I60" i="2"/>
  <c r="I61" i="2"/>
  <c r="I62" i="2"/>
  <c r="I63" i="2"/>
  <c r="I64" i="2"/>
  <c r="I65" i="2"/>
  <c r="I66" i="2"/>
  <c r="I57" i="2"/>
  <c r="I51" i="2"/>
  <c r="I52" i="2"/>
  <c r="I53" i="2"/>
  <c r="I54" i="2"/>
  <c r="I55" i="2"/>
  <c r="I50" i="2"/>
  <c r="I46" i="2"/>
  <c r="I47" i="2"/>
  <c r="I48" i="2"/>
  <c r="I45" i="2"/>
  <c r="I39" i="2"/>
  <c r="I40" i="2"/>
  <c r="I41" i="2"/>
  <c r="I42" i="2"/>
  <c r="I38" i="2"/>
  <c r="J36" i="2" s="1"/>
  <c r="I29" i="2"/>
  <c r="I30" i="2"/>
  <c r="I31" i="2"/>
  <c r="I32" i="2"/>
  <c r="I33" i="2"/>
  <c r="I34" i="2"/>
  <c r="I35" i="2"/>
  <c r="I28" i="2"/>
  <c r="I24" i="2"/>
  <c r="I25" i="2"/>
  <c r="I23" i="2"/>
  <c r="I17" i="2"/>
  <c r="I18" i="2"/>
  <c r="I19" i="2"/>
  <c r="I20" i="2"/>
  <c r="I21" i="2"/>
  <c r="I16" i="2"/>
  <c r="J15" i="2" s="1"/>
  <c r="I11" i="2"/>
  <c r="I12" i="2"/>
  <c r="I13" i="2"/>
  <c r="I14" i="2"/>
  <c r="I10" i="2"/>
  <c r="J9" i="2" s="1"/>
  <c r="J99" i="2" l="1"/>
  <c r="J125" i="2"/>
  <c r="J44" i="2"/>
  <c r="J248" i="2"/>
  <c r="J22" i="2"/>
  <c r="J84" i="2"/>
  <c r="J194" i="2"/>
  <c r="J67" i="2"/>
  <c r="J26" i="2"/>
  <c r="J49" i="2"/>
  <c r="J222" i="2"/>
  <c r="J79" i="2"/>
  <c r="J114" i="2"/>
  <c r="J241" i="2"/>
  <c r="J234" i="2" s="1"/>
  <c r="J56" i="2"/>
  <c r="J43" i="2" s="1"/>
  <c r="J200" i="2"/>
  <c r="J193" i="2" s="1"/>
  <c r="J113" i="2"/>
  <c r="J140" i="2"/>
  <c r="J78" i="2"/>
  <c r="C224" i="2"/>
  <c r="C225" i="2" s="1"/>
  <c r="C226" i="2" s="1"/>
  <c r="C227" i="2" s="1"/>
  <c r="C228" i="2" s="1"/>
  <c r="C229" i="2" s="1"/>
  <c r="C230" i="2" s="1"/>
  <c r="C231" i="2" s="1"/>
  <c r="C235" i="2"/>
  <c r="C236" i="2" s="1"/>
  <c r="C237" i="2" s="1"/>
  <c r="C238" i="2" s="1"/>
  <c r="C239" i="2" s="1"/>
  <c r="C240" i="2" s="1"/>
  <c r="C241" i="2" s="1"/>
  <c r="C250" i="2"/>
  <c r="C251" i="2" s="1"/>
  <c r="C252" i="2" s="1"/>
  <c r="C253" i="2" s="1"/>
  <c r="J139" i="2" l="1"/>
</calcChain>
</file>

<file path=xl/sharedStrings.xml><?xml version="1.0" encoding="utf-8"?>
<sst xmlns="http://schemas.openxmlformats.org/spreadsheetml/2006/main" count="689" uniqueCount="461">
  <si>
    <t>TOTAL GENERAL A CONTRATAR</t>
  </si>
  <si>
    <t>SUB-TOTAL GASTOS INDIRECTOS</t>
  </si>
  <si>
    <t>CODIA</t>
  </si>
  <si>
    <t>Ley 6-86</t>
  </si>
  <si>
    <t>ITBIS ( Honoraarios profesionales Ley 07-2007)</t>
  </si>
  <si>
    <t>Gastos Transporte</t>
  </si>
  <si>
    <t>Seguros, Polizas y Fianzas</t>
  </si>
  <si>
    <t>Gastos Administrativos</t>
  </si>
  <si>
    <t>Honorarios Profesionales</t>
  </si>
  <si>
    <t>GASTOS INDIRECTOS</t>
  </si>
  <si>
    <t>SUB-TOTAL GENERAL</t>
  </si>
  <si>
    <t>P.A.</t>
  </si>
  <si>
    <t>Jardinería</t>
  </si>
  <si>
    <t>m</t>
  </si>
  <si>
    <t>Malla ciclónica perimetral PLANTA</t>
  </si>
  <si>
    <t>m²</t>
  </si>
  <si>
    <t>Pintura general PLANTA (3 MODULOS DE 500 LPS)</t>
  </si>
  <si>
    <t>Pintura general CASA QUIMICOS (muros internos, muros externos y techo) con pintura acrilica a 2 manos, incluye base blanca 00</t>
  </si>
  <si>
    <t>Escalones externos de acceso a planta (6 RAMPAS DE 5  ESCALONES., EN HORMIGÓN)</t>
  </si>
  <si>
    <t>ÁREA EXTERNA</t>
  </si>
  <si>
    <t>und</t>
  </si>
  <si>
    <t xml:space="preserve"> Suministro y colocacion codo  para Tuberia de 24 pulgadas en 90 grados Acero, para arrastre desague( manifold)</t>
  </si>
  <si>
    <t>9.7.6</t>
  </si>
  <si>
    <t>Suministro y colocacion Tuberia de 24 pulgadas en PVC SDR 26, para arrastre desague</t>
  </si>
  <si>
    <t>9.7.5</t>
  </si>
  <si>
    <t>Valvula con sus niples platillados, platillos, tornillos y tuercas, junta de goma para ambos platillos de 16 o 400 mm que corresponde al desague, USO DE GRUA.</t>
  </si>
  <si>
    <t>9.7.4</t>
  </si>
  <si>
    <t>Cambio de Niples platillados en Valvulas de 500 mm (Incluye desmonte de válvulas, desmonte de niples platillados, suministro de nuevos niples con su tornillería, soldadura a niple pasante en muros, uso de grúas)</t>
  </si>
  <si>
    <t>9.7.3</t>
  </si>
  <si>
    <t>9.7.2</t>
  </si>
  <si>
    <t>9.7.1</t>
  </si>
  <si>
    <t>Cambio de Niples platillados en Valvulas</t>
  </si>
  <si>
    <t>Reparación de registros de válvulas existentes (Incluye Resane interno de registros, reparación de losas de techo y colocación de tapas) 2 x 2.5, h = 1.70</t>
  </si>
  <si>
    <t>Pañete externo de muros laterales perimetrales de cámara de contacto</t>
  </si>
  <si>
    <t>Fraguache externo de muros laterales perimetrales de cámara de contacto</t>
  </si>
  <si>
    <t>Reparación y resane de superficie de hormigón sobre techo de cámara de contacto.</t>
  </si>
  <si>
    <t>284.16</t>
  </si>
  <si>
    <t>Suministro y colocación de malla plástica reforzada 25 x 25 mm, para colocarse en huecos de cámaras respiraderos sobre cámara de contacto, con sujetadores en grp de 1/4" x 1.5", con tornillería ∅¼" x 1½"en acero inoxidable, con tarugos plásticos.</t>
  </si>
  <si>
    <t>Baranda perimetral en GRP</t>
  </si>
  <si>
    <t>CÁMARA DE CONTACTO</t>
  </si>
  <si>
    <t>Pintura interna</t>
  </si>
  <si>
    <t>Resane de muros</t>
  </si>
  <si>
    <t>Escalera metálica helicoidal (Huellas de 0.60 m)</t>
  </si>
  <si>
    <t>Salidas de Toma Corriente</t>
  </si>
  <si>
    <t xml:space="preserve">Salidas cenitales </t>
  </si>
  <si>
    <t>Rehabiliación electrica (2 TOMACORRIENTE, 2 BOMBILLOS, 1 CAJA BREAKER PARA BOMBAS,)</t>
  </si>
  <si>
    <t>4.40</t>
  </si>
  <si>
    <t>Terminación de Hueco (1.20 x  1.00)</t>
  </si>
  <si>
    <t>Demolición de muro para ventana de block calados</t>
  </si>
  <si>
    <t>m³</t>
  </si>
  <si>
    <t>Hormigón en Techo de cuarto de bombas, qq = 2.78 qq/m3</t>
  </si>
  <si>
    <t>Demolición de techo</t>
  </si>
  <si>
    <t>Colocación de plataforma de madera sobre bombas existentes para mantener su funcionamiento</t>
  </si>
  <si>
    <t>CASA DE BOMBAS DE CLORACIÓN Y SERVICIO</t>
  </si>
  <si>
    <t>ENTRADA GENERAL</t>
  </si>
  <si>
    <t>7.5.4</t>
  </si>
  <si>
    <t>SALIDA T.C. SENCILLO (110 V)</t>
  </si>
  <si>
    <t>7.5.3</t>
  </si>
  <si>
    <t>SALIDA INTERRUPTOR SENCILLO</t>
  </si>
  <si>
    <t>7.5.2</t>
  </si>
  <si>
    <t>SALIDA DE ILUMINACION</t>
  </si>
  <si>
    <t>7.5.1</t>
  </si>
  <si>
    <t>LABORATORIO:</t>
  </si>
  <si>
    <t>7.4.4</t>
  </si>
  <si>
    <t>7.4.3</t>
  </si>
  <si>
    <t>7.4.2</t>
  </si>
  <si>
    <t>7.4.1</t>
  </si>
  <si>
    <t>SEGUNDO NIVEL:</t>
  </si>
  <si>
    <t>7.3.5</t>
  </si>
  <si>
    <t>SALIDA T.C. SENCILLO (220 V)</t>
  </si>
  <si>
    <t>7.3.4</t>
  </si>
  <si>
    <t>7.3.3</t>
  </si>
  <si>
    <t>7.3.2</t>
  </si>
  <si>
    <t>7.3.1</t>
  </si>
  <si>
    <t>CLORACION:</t>
  </si>
  <si>
    <t>7.2.5</t>
  </si>
  <si>
    <t>7.2.4</t>
  </si>
  <si>
    <t>7.2.3</t>
  </si>
  <si>
    <t>7.2.2</t>
  </si>
  <si>
    <t>7.2.1</t>
  </si>
  <si>
    <t>SOTANO:</t>
  </si>
  <si>
    <t>7.1.5</t>
  </si>
  <si>
    <t>7.1.4</t>
  </si>
  <si>
    <t>7.1.3</t>
  </si>
  <si>
    <t>7.1.2</t>
  </si>
  <si>
    <t>7.1.1</t>
  </si>
  <si>
    <t>ALMACEN DE SULFATO:</t>
  </si>
  <si>
    <t>ELECTRIFICACION PLANTA DE TRATAMIENTO</t>
  </si>
  <si>
    <t>m3</t>
  </si>
  <si>
    <t>Excavación para tuberías de cloración</t>
  </si>
  <si>
    <t>6.2.42</t>
  </si>
  <si>
    <t>Valvulas de bola 1 1/2", PVC, SCH 80,</t>
  </si>
  <si>
    <t>6.2.41</t>
  </si>
  <si>
    <t>Valvulas de bola 2", PVC, SCH 80,</t>
  </si>
  <si>
    <t>6.2.40</t>
  </si>
  <si>
    <t>Tubería PVC SDR 26, 2", para solución clorada precloración</t>
  </si>
  <si>
    <t>6.2.39</t>
  </si>
  <si>
    <t>Tubería PVC SDR 26, 1 1/2", para solución clorada precloración</t>
  </si>
  <si>
    <t>6.2.38</t>
  </si>
  <si>
    <t>Tubería PVC SDR 26, 1 1/2", para solución clorada hacia camara de contacto</t>
  </si>
  <si>
    <t>6.2.37</t>
  </si>
  <si>
    <t>Cartuchos para MSA Advantage® Series Multi-Gases /Vapores/ P100</t>
  </si>
  <si>
    <t>6.2.36</t>
  </si>
  <si>
    <t>MSA Advantage® 3000 respirador de cara completa</t>
  </si>
  <si>
    <t>6.2.35</t>
  </si>
  <si>
    <t>SCBA, baja presión, 2216psi, cilindro de aluminio, 30min, máscara de silicón medium doble curvatura; válvula de demanda AirSwitch; arnés de la cabeza tipo malla; de nylon; armazón de la espalda ergonómico. Correas de hombros y cintura de nylon. Alarma de término de servicio tipo silbato, manómetro, hombros acolchados, estuche de transporte</t>
  </si>
  <si>
    <t>6.2.34</t>
  </si>
  <si>
    <t>Traje DuPont encapsulador nivel A, estilo TK554T, large, ONGUARD HAZMAX Botas, y guantes</t>
  </si>
  <si>
    <t>6.2.33</t>
  </si>
  <si>
    <t>Viga de acero para izaje de contenedor de standard americano</t>
  </si>
  <si>
    <t>6.2.32</t>
  </si>
  <si>
    <t>Botón de pánico remoto</t>
  </si>
  <si>
    <t>6.2.31</t>
  </si>
  <si>
    <t>Panel remoto para conexión de hasta 6 actuadores con botón de pánico, indicador de alimentación, batería, cargador</t>
  </si>
  <si>
    <t>6.2.30</t>
  </si>
  <si>
    <t>Actuador de cierre de emergencia para contenedores de 1 tonelada, con indicadores LED, 30 pies de cable con conector rápido y ganchos de almacenaje, solamente para aplicaciones de cierre de válvula con actuadores montados sobre el equipo. Nota: EL modelo RCTVR está diseñado únicamente para aplicaciones con cierre remoto</t>
  </si>
  <si>
    <t>6.2.29</t>
  </si>
  <si>
    <t>Instalación, puesta en marcha y entrenamiento al personal</t>
  </si>
  <si>
    <t>6.2.28</t>
  </si>
  <si>
    <t>Set de accesorios, tuberías y válvulas de ensamble</t>
  </si>
  <si>
    <t>6.2.27</t>
  </si>
  <si>
    <t xml:space="preserve">Bomba Booster de 2 Hp tipo cañón, v230 volt 1 F, para sistema de cloración, incluye válvulas checks, válvulas de bolas , accesorios de conexión en PVC SCH-80, Panel de control construido en PVC, con botonera de encendido y apagado, protección térmica </t>
  </si>
  <si>
    <t>6.2.26</t>
  </si>
  <si>
    <t>Ducha y lavaojos</t>
  </si>
  <si>
    <t>6.2.25</t>
  </si>
  <si>
    <t>Kit de Emergencia "B"</t>
  </si>
  <si>
    <t>6.2.24</t>
  </si>
  <si>
    <t>6.2.23</t>
  </si>
  <si>
    <t>Válvula de PVC Compacta de 1/2"con asientos de Vitón</t>
  </si>
  <si>
    <t>6.2.22</t>
  </si>
  <si>
    <t>Set de manguera de 3/8" flexible para cloro gas</t>
  </si>
  <si>
    <t>6.2.21</t>
  </si>
  <si>
    <t>Set de válvulas y conectores para eyector de 1" (tubing 3/8" OD)</t>
  </si>
  <si>
    <t>6.2.20</t>
  </si>
  <si>
    <t>Set de válvulas y conectores para eyector de 1" (tubing 1/2" OD)</t>
  </si>
  <si>
    <t>6.2.19</t>
  </si>
  <si>
    <t>Set de válvulas y conectores para dosificador automático</t>
  </si>
  <si>
    <t>6.2.18</t>
  </si>
  <si>
    <t>6.2.17</t>
  </si>
  <si>
    <t>Set de válvulas y conectores para rotámetro de hasta 2 Kg/H (tubing 3/8" OD)</t>
  </si>
  <si>
    <t>6.2.16</t>
  </si>
  <si>
    <t>Set de válvulas y conectores para rotámetro de hasta 4 Kg/H (tubing 1/2")</t>
  </si>
  <si>
    <t>6.2.15</t>
  </si>
  <si>
    <t xml:space="preserve"> Set de válvulas y conectores para intercambiador (tubing 5/8")</t>
  </si>
  <si>
    <t>6.2.14</t>
  </si>
  <si>
    <t>Polipasto electrico para manejo tanques de cloro, capacidad de 3 toneladas, 220V, 1Ø, 60Hz; izaje de 12 pies, Cadena de Nickel Plateado, Brida estándar ajustable, 3.23"a 6.05, espacio libre de: 22.2, H-4 Trabajo Duro, embrague y porta cadena.</t>
  </si>
  <si>
    <t>6.2.13</t>
  </si>
  <si>
    <t>Muñones de almacenamiento de tipo rodillo, base de aluminio fundido con acabado de pintura de esmalte acrílico uretano de 2 partes, resistente a la abrasión y corrosión, con rodillos de plástico de alto impacto, resistentes a la corrosión con ejes de acero inoxidable (dos muñones para cada cilindro)</t>
  </si>
  <si>
    <t>6.2.12</t>
  </si>
  <si>
    <t>Balanza de cuatro contenedores que contiene: (2) Dos soportes con capacidad de (1) 2000 lb. (908 kg) para un contenedore de cloro; capacidad máxima 4000 lbs. (1816 kg); precisión 0.25% FS; cajas de conexión y 15 pies (3 m) de cable para las celdas de carga (1) Eagle Modelo EI-2000 de dos canales Indicador/Transmisor para indicar el peso de cada contenedor. Dos salidas independientes de 4- dígitos, con LEDS de alta intensidad, multi[1]botones y teclado, dos salidas aisladas de 4-20 mAdc; MODBUS RTU; de cada canal se puede visualizar el peso bruto, tara y contenido remanente; UL-aprobado, Nema 4X fibra de vidrio. Alarma de bajo nivel incluida. 115/230 Vac, 50/60 Hz, 1 fase.</t>
  </si>
  <si>
    <t>6.2.11</t>
  </si>
  <si>
    <t>Alarma visual y sonora VAS-3</t>
  </si>
  <si>
    <t>6.2.10</t>
  </si>
  <si>
    <t>Monitor de cloro en el ambiente, de dos canales con dos sensores de cloro, salida de 4-20 mA, MODBUS RTU, 4 contactos y batería de respaldo</t>
  </si>
  <si>
    <t>6.2.9</t>
  </si>
  <si>
    <t>Medidor de cloro residual, 100-240 VAC +/-10%, 50/60 Hz, Sensor con celda de flujo constante y 25 pies de cable, sensor de pH estándar y tres reles SPDT</t>
  </si>
  <si>
    <t>6.2.8</t>
  </si>
  <si>
    <t>King Instrument 7200 Series Rotámetro; substancia a medir: Liquida (GPM); Tasa de flujo: 4-40 gpm; Conexiones 1 1/2" MNPT; Material de los acoples: PVC; Material O-Ring: Buna</t>
  </si>
  <si>
    <t>6.2.7</t>
  </si>
  <si>
    <t>Eyector con difusor de solución con válvulas antiretorno</t>
  </si>
  <si>
    <t>6.2.6</t>
  </si>
  <si>
    <t>Rotámetro remoto con tubo Ø 3" y válvula manual</t>
  </si>
  <si>
    <t>6.2.5</t>
  </si>
  <si>
    <t>Sistema con válvula motorizada para dosificación automática montado en tablero de 24 "x 24", con controlador electrónico, rotámetro, modos de control de lazo compuesto, caudal y residual</t>
  </si>
  <si>
    <t>6.2.4</t>
  </si>
  <si>
    <t>Intercambiador automático por vacío, montaje a pared</t>
  </si>
  <si>
    <t>6.2.3</t>
  </si>
  <si>
    <t>Pata de Goteo con calentador a 115 V potencia 25 W</t>
  </si>
  <si>
    <t>6.2.2</t>
  </si>
  <si>
    <t>Dosificador de cloro de 0-500 PPD, con sistema con válvula motorizada para dosificación automática montado en tablero de 24 "x 24", con controlador electrónico, rotámetro, modos de control de lazo compuesto, caudal y residual Rotámetro remoto con tubo de 3" y válvula manual Pata de Goteo con calentador a 115 V potencia 25 W intercambiador automático por vacío, montaje</t>
  </si>
  <si>
    <t>6.2.1</t>
  </si>
  <si>
    <t>Sistema de cloración.</t>
  </si>
  <si>
    <t>Reparación de supeficies en muros y techo</t>
  </si>
  <si>
    <t>6.1.9</t>
  </si>
  <si>
    <t>Suministro y colocación de riel movil para movilización de cilindro. Perfil 'I', WF 250 x 38.5,  38.5 kg/m, con doblez en 'U'., incluye doblez en centro</t>
  </si>
  <si>
    <t>6.1.8</t>
  </si>
  <si>
    <t>Desmonte de riel grúa existente</t>
  </si>
  <si>
    <t>6.1.7</t>
  </si>
  <si>
    <t>Hormigón armado en base para cilindros (280 Kg/cm2), qq = 1.98 qq/m4</t>
  </si>
  <si>
    <t>6.1.6</t>
  </si>
  <si>
    <t xml:space="preserve">Hormigón armado en piso inferior (280 Kg/cm2), qq = 1.18 qq/m3 </t>
  </si>
  <si>
    <t>6.1.5</t>
  </si>
  <si>
    <t>18.73</t>
  </si>
  <si>
    <t>Demolición a compresor de piso interno existente (Coramoca extraerá los cilindros en uso y conectará de manera externa el sistema de cloración)</t>
  </si>
  <si>
    <t>6.1.4</t>
  </si>
  <si>
    <t>0.32</t>
  </si>
  <si>
    <t>Hormigón en viga de amarre, 0.20 x 0.20, qq = 2.94 qq/m3.</t>
  </si>
  <si>
    <t>6.1.3</t>
  </si>
  <si>
    <t>Hormigón en zapata para blocks, qq= 0.90 qq/m3</t>
  </si>
  <si>
    <t>6.1.2</t>
  </si>
  <si>
    <t>Muros de block de 8", todos los hoyos llenos (∅3/8" @ 0.20)</t>
  </si>
  <si>
    <t>6.1.1</t>
  </si>
  <si>
    <t>Construcción de bases provisionales para cilindros</t>
  </si>
  <si>
    <t>CASA DE CLORACIÓN</t>
  </si>
  <si>
    <t>%</t>
  </si>
  <si>
    <t>Mano de obra de Elevador completo</t>
  </si>
  <si>
    <t>5.5.2.13</t>
  </si>
  <si>
    <t>Material Gastable de herrería y alquiler de equipos. (Incluye soldadura industrial, electrodos 7013)</t>
  </si>
  <si>
    <t>5.5.2.12</t>
  </si>
  <si>
    <t>Polipasto electrico para elevador de sulfato, capacidad de 5 toneladas, 380/440V, 3Ø, 60Hz; izaje de 15 pies, Cadena de Nickel Plateado, Brida estándar ajustable, Trabajo Duro, embrague y porta cadena.</t>
  </si>
  <si>
    <t>5.5.2.11</t>
  </si>
  <si>
    <t>5.5.2.10</t>
  </si>
  <si>
    <t>5.5.2.9</t>
  </si>
  <si>
    <t>5.5.2.8</t>
  </si>
  <si>
    <t>5.5.2.7</t>
  </si>
  <si>
    <t>5.5.2.6</t>
  </si>
  <si>
    <t xml:space="preserve">Malla desplegable, en acero, Diám. mayor 33 mm, Diám. menor: 14 mm esp: 3.2 mm 
</t>
  </si>
  <si>
    <t>5.5.2.5</t>
  </si>
  <si>
    <t>Equineros ang. 4" x 3/8"</t>
  </si>
  <si>
    <t>5.5.2.4</t>
  </si>
  <si>
    <t>Tola Negra corrugada, esp. 3/16"</t>
  </si>
  <si>
    <t>5.5.2.3</t>
  </si>
  <si>
    <t>16.72</t>
  </si>
  <si>
    <t>Perfil acanalado 76mm X 7.44 kg/m</t>
  </si>
  <si>
    <t>5.5.2.2</t>
  </si>
  <si>
    <t>5.5.2.1</t>
  </si>
  <si>
    <t>Cajuela del ascensor</t>
  </si>
  <si>
    <t>5.5.2</t>
  </si>
  <si>
    <t>5.5.1.10</t>
  </si>
  <si>
    <t>Puente soporte de Polypasto (Ver plano CQ-07)</t>
  </si>
  <si>
    <t>5.5.1.9</t>
  </si>
  <si>
    <t>5.5.1.8</t>
  </si>
  <si>
    <t>25.74</t>
  </si>
  <si>
    <t>Anillos de arriostres a nivel de entre piso, en perfil 'I', 6" x 6" x 17.9 Kg/m</t>
  </si>
  <si>
    <t>5.5.1.7</t>
  </si>
  <si>
    <t>5.5.1.6</t>
  </si>
  <si>
    <t>5.5.1.5</t>
  </si>
  <si>
    <t>5.5.1.4</t>
  </si>
  <si>
    <t>Demolición de Piso en base de ascensor, para viga de apoyo (Utilización de Rotomartillo eléctrico)</t>
  </si>
  <si>
    <t>5.5.1.3</t>
  </si>
  <si>
    <t>Corte a pulidora de piso a demoler</t>
  </si>
  <si>
    <t>5.5.1.2</t>
  </si>
  <si>
    <t>Desmonte de estructura existente</t>
  </si>
  <si>
    <t>5.5.1.1</t>
  </si>
  <si>
    <t>Estructura soporte</t>
  </si>
  <si>
    <t>5.5.1</t>
  </si>
  <si>
    <t>ELEVADOR DE SULFATO</t>
  </si>
  <si>
    <t>Piezas de plomería en PVC en reparación de sistema existente</t>
  </si>
  <si>
    <t>5.4.13</t>
  </si>
  <si>
    <t>Puertas polimetal, 0.90 x 2.10, con llavín y visagras en acero inoxidable.</t>
  </si>
  <si>
    <t>5.4.12</t>
  </si>
  <si>
    <t>Puertas polimetal, 0.80 x 1.50, con tiradores, visagras y pestillo en acero inoxidable. 0.30 m sobre el suelo.</t>
  </si>
  <si>
    <t>5.4.11</t>
  </si>
  <si>
    <t>Tope en marmolite para lavamanos, sobre mueble en pino americano tratado, pintado de color blanco en pintura mantenimiento a compresor.</t>
  </si>
  <si>
    <t>5.4.10</t>
  </si>
  <si>
    <t>Ducha de válvula sencilla, cromada. Incluyo accesorios para baños, jabonera, papelera, palo de cortina.</t>
  </si>
  <si>
    <t>5.4.9</t>
  </si>
  <si>
    <t>Lavamanos blancos, de un  solo hoyo, tamaño mediano, incluye llave sencilla.</t>
  </si>
  <si>
    <t>5.4.8</t>
  </si>
  <si>
    <t>Inodoros blancos, tipo Sadosa Estandar, tamaño mediano, con tapa y tanque completo</t>
  </si>
  <si>
    <t>5.4.7</t>
  </si>
  <si>
    <t>Cerámica blanca, con diseño agua, 0.20 * 0.30 o similar, a 1.80 m de altura desde piso terminado, pegada con adhesivo especial para cerámica.</t>
  </si>
  <si>
    <t>5.4.6</t>
  </si>
  <si>
    <t>Muro para duchas y baños, block de 4 todos los hoyos llenos, altura 2.00 m, fraguachados, no pañetados.</t>
  </si>
  <si>
    <t>5.4.5</t>
  </si>
  <si>
    <t xml:space="preserve">Demolición de muros </t>
  </si>
  <si>
    <t>5.4.4</t>
  </si>
  <si>
    <t>Demolición de cerámica en paredes</t>
  </si>
  <si>
    <t>5.4.3</t>
  </si>
  <si>
    <t>Demolición de piso de cerámica</t>
  </si>
  <si>
    <t>5.4.2</t>
  </si>
  <si>
    <t>Desmonte de aparatos en baños (4 inodoros, 1 orinal, 2 duchas, 3 llaves de chorro)</t>
  </si>
  <si>
    <t>5.4.1</t>
  </si>
  <si>
    <t>BAÑOS COMUNES</t>
  </si>
  <si>
    <t>Mano de obra de plomería</t>
  </si>
  <si>
    <t>5.3.3.14</t>
  </si>
  <si>
    <t>5.3.3.13</t>
  </si>
  <si>
    <t>5.3.3.12</t>
  </si>
  <si>
    <t>gln</t>
  </si>
  <si>
    <t>Cemento liquido PVC de alta resistencia</t>
  </si>
  <si>
    <t>5.3.3.11</t>
  </si>
  <si>
    <t>5.3.3.10</t>
  </si>
  <si>
    <t>5.3.3.9</t>
  </si>
  <si>
    <t>5.3.3.8</t>
  </si>
  <si>
    <t>5.3.3.7</t>
  </si>
  <si>
    <t>5.3.3.6</t>
  </si>
  <si>
    <t>5.3.3.5</t>
  </si>
  <si>
    <t>Reducción copa  Ø4" x Ø3"</t>
  </si>
  <si>
    <t>5.3.3.4</t>
  </si>
  <si>
    <t>Válvula de bola ∅4", metálica bronce</t>
  </si>
  <si>
    <t>5.3.3.3</t>
  </si>
  <si>
    <t>5.3.3.2</t>
  </si>
  <si>
    <t>5.3.3.1</t>
  </si>
  <si>
    <t>Sistema de drenaje (desagüe) de tinas:</t>
  </si>
  <si>
    <t>5.3.3</t>
  </si>
  <si>
    <t xml:space="preserve">Suministro y colocación de agitadores de sulfato. Agitadores 300 rpm de salida, eje sólido inox. ∅1 1/4" x 64" SS-316, doble hélice, Motor 3hp, con engranaje incorporado. (Incluye pernos expansibles tipo Hilty y membrana de goma antivibración de 1/4" entre equipo y losa de hormigón.
</t>
  </si>
  <si>
    <t>5.3.1.4</t>
  </si>
  <si>
    <t>Impermeabilizacion de fondo y muros internos de ambos volúmenes de tinas, con impemabilizante tipo Polyurea liquida Hyperdesmo-Pb2k, o similar, según normativa ASTM C836-95</t>
  </si>
  <si>
    <t>5.3.1.3</t>
  </si>
  <si>
    <t xml:space="preserve">Terminación de huecos en muro, con mortero de alta resistencia. Incluye corte de acero. </t>
  </si>
  <si>
    <t>5.3.1.2</t>
  </si>
  <si>
    <t>5.3.1.1</t>
  </si>
  <si>
    <t>Rehabilitación de tina izquierda (en uso)</t>
  </si>
  <si>
    <t>5.3.1</t>
  </si>
  <si>
    <t>TINAS PARA SOLUCION DE SULFATO</t>
  </si>
  <si>
    <t>Pañete de superficie</t>
  </si>
  <si>
    <t>5.2.4.10</t>
  </si>
  <si>
    <t>Fraguache de superficie</t>
  </si>
  <si>
    <t>5.2.4.9</t>
  </si>
  <si>
    <t>Malla metálica octogonal para pañete</t>
  </si>
  <si>
    <t>5.2.4.8</t>
  </si>
  <si>
    <t>Mano de obra de soldadura. Incluye uso de electrodos 1718, y equipos de soldadura.</t>
  </si>
  <si>
    <t>5.2.4.7</t>
  </si>
  <si>
    <t>5.2.4.6</t>
  </si>
  <si>
    <t>Kit A+B</t>
  </si>
  <si>
    <t>Epóxico adhesivo Tipo Sikadur 32 para sujetar angulares y placas</t>
  </si>
  <si>
    <t>5.2.4.5</t>
  </si>
  <si>
    <t>5.2.4.4</t>
  </si>
  <si>
    <t>5.2.4.3</t>
  </si>
  <si>
    <t>Cepillado de acero oxidado y protección con inhibidor de corrosión</t>
  </si>
  <si>
    <t>5.2.4.2</t>
  </si>
  <si>
    <t>Repicado de Pañete y hormigón dañado en vigas a reparar. Incluye apuntalamiento de losa, a cada lado de viga a intervenir, en un área de influenia de 3.00 m. Con puntales metálicos telescópicos metalicos, con capacidad máxima de 30 KN, espaciados a no más de 1.00 m</t>
  </si>
  <si>
    <t>5.2.4.1</t>
  </si>
  <si>
    <t>Reforzamiento de Vigas en primer nivel</t>
  </si>
  <si>
    <t>5.2.4</t>
  </si>
  <si>
    <t>5.2.3.10</t>
  </si>
  <si>
    <t>5.2.3.9</t>
  </si>
  <si>
    <t>5.2.3.8</t>
  </si>
  <si>
    <t>5.2.3.7</t>
  </si>
  <si>
    <t>5.2.3.6</t>
  </si>
  <si>
    <t>Epóxico adhesivo Tipo Sikadur 31 para sujetar angulares y placas</t>
  </si>
  <si>
    <t>5.2.3.5</t>
  </si>
  <si>
    <t>5.2.3.4</t>
  </si>
  <si>
    <t>5.2.3.3</t>
  </si>
  <si>
    <t>5.2.3.2</t>
  </si>
  <si>
    <t>Repicado de pañete y hormigón dañado en columnas a intervenir, incluye apuntalamiento de vigas llegantes a la columna a intervenir, Con puntales metálicos telescópicos metalicos.</t>
  </si>
  <si>
    <t>5.2.3.1</t>
  </si>
  <si>
    <t>Reforzamiento de columnas en primer nivel</t>
  </si>
  <si>
    <t>5.2.3</t>
  </si>
  <si>
    <t xml:space="preserve">Pañete </t>
  </si>
  <si>
    <t>5.2.2.6</t>
  </si>
  <si>
    <t>5.2.2.5</t>
  </si>
  <si>
    <t>Muro de 6" entre nuevos muros de corte, 1er. Nivel, 2do. Nivel y 3er. Nivel.</t>
  </si>
  <si>
    <t>5.2.2.4</t>
  </si>
  <si>
    <t>5.2.2.3</t>
  </si>
  <si>
    <t>1.44</t>
  </si>
  <si>
    <t>Demolición de bordes de Losas en entrepisos. (Roto martillo)</t>
  </si>
  <si>
    <t>5.2.2.2</t>
  </si>
  <si>
    <t>Demolición de muros. Incluye andamios para tres niveles, H= 15 m. Cuatro lados</t>
  </si>
  <si>
    <t>5.2.2.1</t>
  </si>
  <si>
    <t>Muros de corte para reforzamiento de muros</t>
  </si>
  <si>
    <t>5.2.2</t>
  </si>
  <si>
    <t>Relleno compactado</t>
  </si>
  <si>
    <t>5.2.1.4</t>
  </si>
  <si>
    <t>5.2.1.3</t>
  </si>
  <si>
    <t>Excavación  a mano en suelo blando</t>
  </si>
  <si>
    <t>5.2.1.2</t>
  </si>
  <si>
    <t>Demolición de pisos</t>
  </si>
  <si>
    <t>5.2.1.1</t>
  </si>
  <si>
    <t>Zapata para muros de corte:</t>
  </si>
  <si>
    <t>5.2.1</t>
  </si>
  <si>
    <t>REPARACIONES ESTRUCTURALES</t>
  </si>
  <si>
    <t>Reparación de puerta enrollable (4.00 x 3.50 m, b x h), incluye desmonste, reparación de sistema enrollable, cambio de rieles laterales, cubrefalta y colocación)</t>
  </si>
  <si>
    <t>5.1.5</t>
  </si>
  <si>
    <t>Reparación de escalones internos (Incluye cambios de huellas, pulido)</t>
  </si>
  <si>
    <t>5.1.4</t>
  </si>
  <si>
    <t>Terminación de cantos en vigas existentes.  Incluye aplicación de inhibidor de corrosión, resane con mortero de alta resistencia.</t>
  </si>
  <si>
    <t>5.1.3</t>
  </si>
  <si>
    <t>Repicado y curado y resane de superficie en paredes.  Incluye aplicación de inhibidor de corrosión, resane con mortero de alta resistencia.</t>
  </si>
  <si>
    <t>5.1.2</t>
  </si>
  <si>
    <t>Repicado y curado y resane de superficie de techo. Incluye limpieza de acero y aplicación de inhibidor de corrosión. Resane con mortero de alta resistencia con aplicado de epóxico de adherencia.</t>
  </si>
  <si>
    <t>5.1.1</t>
  </si>
  <si>
    <t>REPARACIONES VARIAS</t>
  </si>
  <si>
    <t>CASA DE QUÍMICOS</t>
  </si>
  <si>
    <t>Suministro y Colocación de arena  (Ver Especificaciones)</t>
  </si>
  <si>
    <t>4.1.9</t>
  </si>
  <si>
    <t>Suministro y colocación Capa Torpedo (Ver especificaciones)</t>
  </si>
  <si>
    <t>4.1.8</t>
  </si>
  <si>
    <t>Extracción de material granulométrico de filtros.</t>
  </si>
  <si>
    <t>4.1.6</t>
  </si>
  <si>
    <t>4.1.5</t>
  </si>
  <si>
    <t>4.1.4</t>
  </si>
  <si>
    <t>4.1.3</t>
  </si>
  <si>
    <t>4.1.2</t>
  </si>
  <si>
    <t>4.1.1</t>
  </si>
  <si>
    <t>SUMINISTROS Y ACTIVIDADES INTERNAS</t>
  </si>
  <si>
    <t>4.1</t>
  </si>
  <si>
    <t>FILTROS:</t>
  </si>
  <si>
    <t>Reparación de sistema de acción de válvulas de desagüe de fondo de sedimentadores, incluye ajuste del acople a válvulas y sisema de pedestal y manivela.</t>
  </si>
  <si>
    <t>Suministro y colocación de lamelas, incluye sistema soporte, parrillas de protección superior contra rayos solares y peso durante mantenimiento.</t>
  </si>
  <si>
    <t>Suministro y colocación de compuertas de entrada a Sedimentadores, 0.95 x 0.70 m, tipo mural, Acero inoxidable SS-316. (Incluye desmonte de compuertas existentes, Eje de acción, pedestal y manivela.)</t>
  </si>
  <si>
    <t>3.1</t>
  </si>
  <si>
    <t>SEDIMENTADORES:</t>
  </si>
  <si>
    <t>3.0</t>
  </si>
  <si>
    <t>Fabricación y colocación de parales de hormigón armado, según diseño en planos.</t>
  </si>
  <si>
    <t>2.7</t>
  </si>
  <si>
    <t>Fabricación y colocación de placas de hormigón armado, según diseño en planos.</t>
  </si>
  <si>
    <t>2.6</t>
  </si>
  <si>
    <t>Lavado a presión y resane de muros internos floculadores</t>
  </si>
  <si>
    <t>2.4</t>
  </si>
  <si>
    <t>2.3</t>
  </si>
  <si>
    <t>Suministro e Instalación de Compuertas de Filtración Directa, Tipo Chanel, 1.20 x 1.00 m,  Acero Inoxidable, SS-316, SELLOS EPDM</t>
  </si>
  <si>
    <t>2.2</t>
  </si>
  <si>
    <t>Suministro e Instalación de Compuertas de entrada a floculadores, Tipo Chanel, 2.00 x 1.00 m,  Acero Inoxidable, SS-316, SELLOS EPDM</t>
  </si>
  <si>
    <t>FLOCULADORES:</t>
  </si>
  <si>
    <t>2.0</t>
  </si>
  <si>
    <t>Suministro y colocación de placa de retención de resalto. 1 ud. de 2.06 x 0.85 y 1 ud. de 0.65 x 2.06 m</t>
  </si>
  <si>
    <t>Demolición de canto en salida de parshall, incluye terminación redondeada, con mortero de alta resistencia</t>
  </si>
  <si>
    <t>Ranurado en muro para colocación de placa de retención de resalto. Repicado de muro para crear la ranura de apoyo a placa. Terminación de ranura con mortero de alta resistencia, creando apoyo para placa en la parte inferior de cada ranura.(Prof. final de ranura = 0.04 m)</t>
  </si>
  <si>
    <t>1.3</t>
  </si>
  <si>
    <t>Ranura en pasarela: Demolición en losa de pasarela (2.10*0.20*0.15 (esp.losa) m) sobre registro de distribución a floculadores, para colocación de placa de retención de resalto (en los dos canales de entrada). Con Rotomartillo. Incluye corte de acero y terminación de mochetas con mortero de alta resistencia. Reforzado con aditivos para union mortero nuevo con superficies viejas.</t>
  </si>
  <si>
    <t>1.2</t>
  </si>
  <si>
    <t>Demolición en muros internos cámara de distribución a floculadores con rotomartillo / Prof. a demoler: 0.68-1.30-2*0.63 m /en muro de 0.30 m/  Long. 2.00 m/ incl. Corte de acero y mocheta de terminación con mortero de alta resistencia. Reforzado con aditivos para union mortero nuevo con superficies viejas.</t>
  </si>
  <si>
    <t>1.1</t>
  </si>
  <si>
    <t>CORRECCIONES CANALES DE ENTRADA</t>
  </si>
  <si>
    <t>SUB-TOTAL</t>
  </si>
  <si>
    <t>VALOR</t>
  </si>
  <si>
    <t>P.U.(RD$)</t>
  </si>
  <si>
    <t>UND</t>
  </si>
  <si>
    <t>CANTIDAD</t>
  </si>
  <si>
    <t>DESCRIPCION</t>
  </si>
  <si>
    <t>SUBCAP</t>
  </si>
  <si>
    <t>CAP</t>
  </si>
  <si>
    <t>PARTIDA</t>
  </si>
  <si>
    <t xml:space="preserve"> ACUEDUCTO DE  MOCA, PROV. ESPAILLAT</t>
  </si>
  <si>
    <t xml:space="preserve">Ubicación: </t>
  </si>
  <si>
    <t>REHABILITACION PLANTA TRATAMIENTO DE AGUA POTABLE LA DURA , CAP. 1500 LPS</t>
  </si>
  <si>
    <t xml:space="preserve">Obra: </t>
  </si>
  <si>
    <t>Presupuesto No.</t>
  </si>
  <si>
    <t>$</t>
  </si>
  <si>
    <r>
      <t>m</t>
    </r>
    <r>
      <rPr>
        <vertAlign val="superscript"/>
        <sz val="11"/>
        <rFont val="Times New Roman"/>
        <family val="1"/>
      </rPr>
      <t>3</t>
    </r>
  </si>
  <si>
    <r>
      <t>m</t>
    </r>
    <r>
      <rPr>
        <vertAlign val="superscript"/>
        <sz val="11"/>
        <rFont val="Times New Roman"/>
        <family val="1"/>
      </rPr>
      <t>2</t>
    </r>
  </si>
  <si>
    <t>Suministro y colocación de válvula de compuerta ∅12"  y niple platillado en desagüe de fondo de floculadores (incluye: Desmonte de válvula y platillo existente, ejes de acción en acero inox. SS-316, ∅1 ½", con pedestal y manivela</t>
  </si>
  <si>
    <r>
      <t>p</t>
    </r>
    <r>
      <rPr>
        <vertAlign val="superscript"/>
        <sz val="11"/>
        <rFont val="Times New Roman"/>
        <family val="1"/>
      </rPr>
      <t>3</t>
    </r>
  </si>
  <si>
    <t>Reparación de sistema de acción de válvulas de entrada a filtros, incluye: cambio de eje de acción por eje de 1½", sólido, Ac. Inox., ajuste del acople a válvulas y Rep. sistema de pedestal y manivela.</t>
  </si>
  <si>
    <t>Reparación de sistema de acción de válvulas de retrolavado, incluye: cambio de eje de acción por eje de 1½", sólido, Ac. Inox., ajuste del acople a válvulas y Rep. sistema de pedestal y manivela.</t>
  </si>
  <si>
    <t>Reparación de sistema de acción de válvulas salida de agua filtrada, incluye: cambio de eje de acción por eje de 1½", sólido, Ac. Inox., ajuste del acople a válvulas y Rep. sistema de pedestal y manivela.</t>
  </si>
  <si>
    <t>Reparación de sistema de acción de válvulas desagüe fondo de filtros, incluye: cambio de eje de acción por eje de 1½", sólido, Ac. Inox., ajuste del acople a válvulas y Rep. sistema de pedestal y manivela.</t>
  </si>
  <si>
    <t>Suministro y colocación de válvula mariposa  ∅6", para control de nivel de filtros durante retrolavado, incluye ejes de acción, pedestal y manivela.</t>
  </si>
  <si>
    <r>
      <t>m</t>
    </r>
    <r>
      <rPr>
        <vertAlign val="superscript"/>
        <sz val="11"/>
        <color theme="1"/>
        <rFont val="Times New Roman"/>
        <family val="1"/>
      </rPr>
      <t>2</t>
    </r>
  </si>
  <si>
    <r>
      <t>Hormigón armado en zapata. Incluye epóxico de anclaje a zapata existente. Qq = 1.36 qq/m</t>
    </r>
    <r>
      <rPr>
        <vertAlign val="superscript"/>
        <sz val="11"/>
        <rFont val="Times New Roman"/>
        <family val="1"/>
      </rPr>
      <t>3</t>
    </r>
  </si>
  <si>
    <r>
      <t>m</t>
    </r>
    <r>
      <rPr>
        <vertAlign val="superscript"/>
        <sz val="11"/>
        <rFont val="Times New Roman"/>
        <family val="1"/>
      </rPr>
      <t>3c</t>
    </r>
  </si>
  <si>
    <r>
      <t>m</t>
    </r>
    <r>
      <rPr>
        <vertAlign val="superscript"/>
        <sz val="11"/>
        <color theme="1"/>
        <rFont val="Times New Roman"/>
        <family val="1"/>
      </rPr>
      <t>3</t>
    </r>
  </si>
  <si>
    <r>
      <t>Hormigón armado en muros de corte. Incluye uso de epóxico de anclaje a columnas, 2,120 anclajes de ∅1/2", qq = 7,26 qq/m</t>
    </r>
    <r>
      <rPr>
        <vertAlign val="superscript"/>
        <sz val="11"/>
        <color theme="1"/>
        <rFont val="Times New Roman"/>
        <family val="1"/>
      </rPr>
      <t>3</t>
    </r>
  </si>
  <si>
    <t>Planchuela 4" x ¼" A36,</t>
  </si>
  <si>
    <t>Angulares 4" x ¼"  A36</t>
  </si>
  <si>
    <t>Pernos expansivos de 4" x ¾", Galvanizados, con aplicación de epoxico de anclaje</t>
  </si>
  <si>
    <t>Demolición para huecos de interconexión de volúmenes, en muro interno (3 huecos de ∅16", en fondo de tinas)</t>
  </si>
  <si>
    <t>Tubería de ∅4", PVC SDR-26</t>
  </si>
  <si>
    <t>Tubería de ∅3", PVC SDR-26</t>
  </si>
  <si>
    <t>Codo ∅4" x 90 PVC SDR-26</t>
  </si>
  <si>
    <t>Codo ∅4" x 45 PVC SDR-26</t>
  </si>
  <si>
    <t>Codo ∅3" x 90 PVC SDR-26</t>
  </si>
  <si>
    <t>Codo ∅3" x 45PVC SDR-26</t>
  </si>
  <si>
    <t>Coupling ∅4" PVC SDR-26</t>
  </si>
  <si>
    <t>Coupling ∅3" PVC SDR-26</t>
  </si>
  <si>
    <t>Válvulas de bola ∅4"  PVC, SCH 80, Platillada</t>
  </si>
  <si>
    <t>Válvulas de bola ∅3" PVC, SCH 80, Platillada</t>
  </si>
  <si>
    <r>
      <t>Suministro y colocación de hormigón industrial (280 Kg/cm2), qq = 1.78 qq/m</t>
    </r>
    <r>
      <rPr>
        <vertAlign val="superscript"/>
        <sz val="11"/>
        <color theme="1"/>
        <rFont val="Times New Roman"/>
        <family val="1"/>
      </rPr>
      <t xml:space="preserve">3 </t>
    </r>
    <r>
      <rPr>
        <sz val="11"/>
        <color theme="1"/>
        <rFont val="Times New Roman"/>
        <family val="1"/>
      </rPr>
      <t>para viga de apoyo</t>
    </r>
  </si>
  <si>
    <t xml:space="preserve">Placa base 0.25 x o.25 x ⅜"  con 4 pernos roscados, ∅¾" x 10" inoxidable, con arandelas y tuerca inoxidable, embebidos en el hormigón (sobresale 2" del hormigón),  </t>
  </si>
  <si>
    <t>Columnas de Esquinas en perfil 'I', 6" x 6" x 17.9 Kg/m</t>
  </si>
  <si>
    <t>Anillos de arriostres intermedios, en perfil 'I', 4" x 4" x 13 lb/pie</t>
  </si>
  <si>
    <t>Marco de piso, intermedio y techo en ang. 3" x ⅜"</t>
  </si>
  <si>
    <t>Cable de acero inox. Trenzado, ∅3/4",</t>
  </si>
  <si>
    <t>Grilletes de fuerza, ∅3/4"</t>
  </si>
  <si>
    <t>Tornillos ∅3/4" x 6", inoxidables, con arandelas y tuercas de seguridad</t>
  </si>
  <si>
    <t>Barras 1 ¼"  x  1 ¼, acero negro, sólidas, para resbaladera</t>
  </si>
  <si>
    <t>Planchuelas de 6" x ⅜", en resbaladera</t>
  </si>
  <si>
    <t>p²</t>
  </si>
  <si>
    <r>
      <t xml:space="preserve">Cambio de Niples platillados en Valvulas de 1000 mm (Dos niples por válvula, Incluye desmonte de válvulas, desmonte de niples platillados, suministro de nuevos niples con su tornillería, </t>
    </r>
    <r>
      <rPr>
        <sz val="12"/>
        <rFont val="Times New Roman"/>
        <family val="1"/>
      </rPr>
      <t>juntas de gomas</t>
    </r>
    <r>
      <rPr>
        <sz val="11"/>
        <rFont val="Times New Roman"/>
        <family val="1"/>
      </rPr>
      <t>, juntas dresser, soldadura a niple pasante en muros, uso de grúas (ver detalle en plano )</t>
    </r>
  </si>
  <si>
    <r>
      <t>Cambio de Niples platillados en Valvulas de 600 mm (Incluye desmonte de válvulas, desmonte de niples platillados, suministro de nuevos niples con su tornillería,</t>
    </r>
    <r>
      <rPr>
        <sz val="11"/>
        <rFont val="Times New Roman"/>
        <family val="1"/>
      </rPr>
      <t xml:space="preserve"> </t>
    </r>
    <r>
      <rPr>
        <sz val="12"/>
        <rFont val="Times New Roman"/>
        <family val="1"/>
      </rPr>
      <t>juntas de gomas</t>
    </r>
    <r>
      <rPr>
        <sz val="11"/>
        <color theme="1"/>
        <rFont val="Times New Roman"/>
        <family val="1"/>
      </rPr>
      <t>, soldadura a niple pasante en muros, uso de grúas)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</si>
</sst>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3">
    <numFmt numFmtId="44" formatCode="_(&quot;$&quot;* #,##0.00_);_(&quot;$&quot;* \(#,##0.00\);_(&quot;$&quot;* &quot;-&quot;??_);_(@_)"/>
    <numFmt numFmtId="164" formatCode="0.0"/>
    <numFmt numFmtId="165" formatCode="[$$-1C0A]#,##0.00"/>
  </numFmts>
  <fonts count="23">
    <font>
      <sz val="11"/>
      <color theme="1"/>
      <name val="Aptos Narrow"/>
      <family val="2"/>
      <scheme val="minor"/>
    </font>
    <font>
      <sz val="11"/>
      <color theme="1"/>
      <name val="Aptos Narrow"/>
      <family val="2"/>
      <scheme val="minor"/>
    </font>
    <font>
      <sz val="11"/>
      <color rgb="FFFF0000"/>
      <name val="Aptos Narrow"/>
      <family val="2"/>
      <scheme val="minor"/>
    </font>
    <font>
      <sz val="11"/>
      <name val="Aptos Narrow"/>
      <family val="2"/>
      <scheme val="minor"/>
    </font>
    <font>
      <sz val="10"/>
      <name val="Arial"/>
      <family val="2"/>
    </font>
    <font>
      <b/>
      <i/>
      <sz val="11"/>
      <color rgb="FFFF0000"/>
      <name val="Aptos Narrow"/>
      <family val="2"/>
      <scheme val="minor"/>
    </font>
    <font>
      <b/>
      <sz val="12"/>
      <color theme="1"/>
      <name val="Times New Roman"/>
      <family val="1"/>
    </font>
    <font>
      <sz val="11"/>
      <color theme="1"/>
      <name val="Times New Roman"/>
      <family val="1"/>
    </font>
    <font>
      <sz val="12"/>
      <color theme="1"/>
      <name val="Times New Roman"/>
      <family val="1"/>
    </font>
    <font>
      <b/>
      <sz val="11"/>
      <color theme="1"/>
      <name val="Times New Roman"/>
      <family val="1"/>
    </font>
    <font>
      <sz val="11"/>
      <name val="Times New Roman"/>
      <family val="1"/>
    </font>
    <font>
      <vertAlign val="superscript"/>
      <sz val="11"/>
      <name val="Times New Roman"/>
      <family val="1"/>
    </font>
    <font>
      <sz val="11"/>
      <color rgb="FFFF0000"/>
      <name val="Times New Roman"/>
      <family val="1"/>
    </font>
    <font>
      <b/>
      <sz val="11"/>
      <color rgb="FF92D050"/>
      <name val="Times New Roman"/>
      <family val="1"/>
    </font>
    <font>
      <b/>
      <sz val="11"/>
      <color rgb="FFFF0000"/>
      <name val="Times New Roman"/>
      <family val="1"/>
    </font>
    <font>
      <b/>
      <sz val="12"/>
      <color rgb="FFFF0000"/>
      <name val="Times New Roman"/>
      <family val="1"/>
    </font>
    <font>
      <vertAlign val="superscript"/>
      <sz val="11"/>
      <color theme="1"/>
      <name val="Times New Roman"/>
      <family val="1"/>
    </font>
    <font>
      <sz val="10"/>
      <color theme="1"/>
      <name val="Times New Roman"/>
      <family val="1"/>
    </font>
    <font>
      <b/>
      <sz val="11"/>
      <name val="Times New Roman"/>
      <family val="1"/>
    </font>
    <font>
      <sz val="12"/>
      <name val="Times New Roman"/>
      <family val="1"/>
    </font>
    <font>
      <b/>
      <sz val="16"/>
      <color rgb="FF0070C0"/>
      <name val="Times New Roman"/>
      <family val="1"/>
    </font>
    <font>
      <b/>
      <sz val="11"/>
      <color rgb="FF0070C0"/>
      <name val="Times New Roman"/>
      <family val="1"/>
    </font>
    <font>
      <sz val="11"/>
      <color rgb="FF0070C0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indexed="64"/>
      </patternFill>
    </fill>
  </fills>
  <borders count="20">
    <border>
      <left/>
      <right/>
      <top/>
      <bottom/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double">
        <color indexed="64"/>
      </bottom>
      <diagonal/>
    </border>
    <border>
      <left style="thin">
        <color auto="1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auto="1"/>
      </right>
      <top/>
      <bottom/>
      <diagonal/>
    </border>
    <border>
      <left/>
      <right style="medium">
        <color indexed="64"/>
      </right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auto="1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0" fontId="4" fillId="0" borderId="0"/>
  </cellStyleXfs>
  <cellXfs count="196">
    <xf numFmtId="0" fontId="0" fillId="0" borderId="0" xfId="0"/>
    <xf numFmtId="4" fontId="0" fillId="0" borderId="0" xfId="0" applyNumberFormat="1" applyAlignment="1">
      <alignment vertical="center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center" vertical="center"/>
    </xf>
    <xf numFmtId="0" fontId="0" fillId="0" borderId="0" xfId="0" applyAlignment="1">
      <alignment horizontal="justify" vertical="top"/>
    </xf>
    <xf numFmtId="164" fontId="0" fillId="0" borderId="0" xfId="0" applyNumberFormat="1" applyAlignment="1">
      <alignment horizontal="center" vertical="center"/>
    </xf>
    <xf numFmtId="44" fontId="0" fillId="0" borderId="0" xfId="1" applyFont="1"/>
    <xf numFmtId="0" fontId="2" fillId="0" borderId="0" xfId="0" applyFont="1"/>
    <xf numFmtId="0" fontId="2" fillId="0" borderId="0" xfId="0" applyFont="1" applyAlignment="1">
      <alignment vertical="center"/>
    </xf>
    <xf numFmtId="0" fontId="3" fillId="3" borderId="0" xfId="0" applyFont="1" applyFill="1" applyAlignment="1">
      <alignment wrapText="1"/>
    </xf>
    <xf numFmtId="0" fontId="3" fillId="3" borderId="0" xfId="0" applyFont="1" applyFill="1" applyAlignment="1">
      <alignment vertical="top" wrapText="1"/>
    </xf>
    <xf numFmtId="0" fontId="3" fillId="0" borderId="0" xfId="0" applyFont="1" applyAlignment="1">
      <alignment wrapText="1"/>
    </xf>
    <xf numFmtId="0" fontId="3" fillId="0" borderId="0" xfId="0" applyFont="1" applyAlignment="1">
      <alignment vertical="top" wrapText="1"/>
    </xf>
    <xf numFmtId="0" fontId="0" fillId="0" borderId="0" xfId="0" applyAlignment="1">
      <alignment vertical="center"/>
    </xf>
    <xf numFmtId="4" fontId="0" fillId="0" borderId="0" xfId="0" applyNumberFormat="1"/>
    <xf numFmtId="4" fontId="2" fillId="0" borderId="0" xfId="0" applyNumberFormat="1" applyFont="1" applyAlignment="1">
      <alignment vertical="center"/>
    </xf>
    <xf numFmtId="0" fontId="3" fillId="3" borderId="0" xfId="0" applyFont="1" applyFill="1" applyAlignment="1">
      <alignment horizontal="left" wrapText="1"/>
    </xf>
    <xf numFmtId="0" fontId="2" fillId="3" borderId="0" xfId="0" applyFont="1" applyFill="1" applyAlignment="1">
      <alignment horizontal="left" wrapText="1"/>
    </xf>
    <xf numFmtId="0" fontId="0" fillId="3" borderId="0" xfId="0" applyFill="1"/>
    <xf numFmtId="0" fontId="0" fillId="3" borderId="0" xfId="0" applyFill="1" applyAlignment="1">
      <alignment horizontal="center" vertical="center"/>
    </xf>
    <xf numFmtId="0" fontId="2" fillId="0" borderId="0" xfId="0" applyFont="1" applyAlignment="1">
      <alignment horizontal="left" wrapText="1"/>
    </xf>
    <xf numFmtId="4" fontId="0" fillId="3" borderId="10" xfId="0" applyNumberFormat="1" applyFill="1" applyBorder="1" applyAlignment="1">
      <alignment vertical="center"/>
    </xf>
    <xf numFmtId="4" fontId="0" fillId="3" borderId="0" xfId="0" applyNumberFormat="1" applyFill="1" applyAlignment="1">
      <alignment vertical="center"/>
    </xf>
    <xf numFmtId="4" fontId="0" fillId="3" borderId="0" xfId="0" applyNumberFormat="1" applyFill="1" applyAlignment="1">
      <alignment horizontal="center" vertical="center"/>
    </xf>
    <xf numFmtId="0" fontId="0" fillId="3" borderId="0" xfId="0" applyFill="1" applyAlignment="1">
      <alignment horizontal="justify" vertical="top"/>
    </xf>
    <xf numFmtId="164" fontId="0" fillId="3" borderId="16" xfId="0" applyNumberFormat="1" applyFill="1" applyBorder="1" applyAlignment="1">
      <alignment horizontal="center" vertical="center"/>
    </xf>
    <xf numFmtId="4" fontId="0" fillId="3" borderId="17" xfId="0" applyNumberFormat="1" applyFill="1" applyBorder="1" applyAlignment="1">
      <alignment vertical="center"/>
    </xf>
    <xf numFmtId="4" fontId="0" fillId="3" borderId="18" xfId="0" applyNumberFormat="1" applyFill="1" applyBorder="1" applyAlignment="1">
      <alignment vertical="center"/>
    </xf>
    <xf numFmtId="0" fontId="0" fillId="3" borderId="18" xfId="0" applyFill="1" applyBorder="1" applyAlignment="1">
      <alignment horizontal="center" vertical="center"/>
    </xf>
    <xf numFmtId="4" fontId="0" fillId="3" borderId="18" xfId="0" applyNumberFormat="1" applyFill="1" applyBorder="1" applyAlignment="1">
      <alignment horizontal="center" vertical="center"/>
    </xf>
    <xf numFmtId="0" fontId="0" fillId="3" borderId="18" xfId="0" applyFill="1" applyBorder="1" applyAlignment="1">
      <alignment horizontal="justify" vertical="top"/>
    </xf>
    <xf numFmtId="164" fontId="0" fillId="3" borderId="19" xfId="0" applyNumberFormat="1" applyFill="1" applyBorder="1" applyAlignment="1">
      <alignment horizontal="center" vertical="center"/>
    </xf>
    <xf numFmtId="0" fontId="5" fillId="3" borderId="0" xfId="0" applyFont="1" applyFill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10" xfId="0" applyFill="1" applyBorder="1" applyAlignment="1">
      <alignment horizontal="center" vertical="center"/>
    </xf>
    <xf numFmtId="0" fontId="2" fillId="3" borderId="0" xfId="0" applyFont="1" applyFill="1"/>
    <xf numFmtId="0" fontId="0" fillId="3" borderId="0" xfId="0" applyFill="1" applyAlignment="1">
      <alignment vertical="center"/>
    </xf>
    <xf numFmtId="0" fontId="6" fillId="3" borderId="16" xfId="2" applyFont="1" applyFill="1" applyBorder="1" applyAlignment="1">
      <alignment horizontal="right" vertical="top"/>
    </xf>
    <xf numFmtId="0" fontId="6" fillId="3" borderId="0" xfId="2" applyFont="1" applyFill="1" applyAlignment="1">
      <alignment horizontal="right" vertical="top"/>
    </xf>
    <xf numFmtId="0" fontId="7" fillId="3" borderId="0" xfId="0" applyFont="1" applyFill="1" applyAlignment="1">
      <alignment horizontal="center" vertical="center"/>
    </xf>
    <xf numFmtId="0" fontId="7" fillId="3" borderId="0" xfId="0" applyFont="1" applyFill="1" applyAlignment="1">
      <alignment horizontal="justify" vertical="top"/>
    </xf>
    <xf numFmtId="4" fontId="7" fillId="3" borderId="0" xfId="0" applyNumberFormat="1" applyFont="1" applyFill="1" applyAlignment="1">
      <alignment horizontal="center" vertical="center"/>
    </xf>
    <xf numFmtId="4" fontId="7" fillId="3" borderId="0" xfId="0" applyNumberFormat="1" applyFont="1" applyFill="1" applyAlignment="1">
      <alignment vertical="center"/>
    </xf>
    <xf numFmtId="4" fontId="7" fillId="3" borderId="10" xfId="0" applyNumberFormat="1" applyFont="1" applyFill="1" applyBorder="1" applyAlignment="1">
      <alignment vertical="center"/>
    </xf>
    <xf numFmtId="0" fontId="8" fillId="3" borderId="0" xfId="0" applyFont="1" applyFill="1" applyAlignment="1">
      <alignment horizontal="left" vertical="center" wrapText="1"/>
    </xf>
    <xf numFmtId="0" fontId="8" fillId="3" borderId="10" xfId="0" applyFont="1" applyFill="1" applyBorder="1" applyAlignment="1">
      <alignment horizontal="left" vertical="center" wrapText="1"/>
    </xf>
    <xf numFmtId="0" fontId="8" fillId="3" borderId="0" xfId="0" applyFont="1" applyFill="1" applyAlignment="1">
      <alignment horizontal="left" vertical="center"/>
    </xf>
    <xf numFmtId="0" fontId="8" fillId="3" borderId="0" xfId="0" applyFont="1" applyFill="1" applyAlignment="1">
      <alignment horizontal="justify" vertical="top"/>
    </xf>
    <xf numFmtId="4" fontId="8" fillId="3" borderId="0" xfId="0" applyNumberFormat="1" applyFont="1" applyFill="1" applyAlignment="1">
      <alignment horizontal="center" vertical="center"/>
    </xf>
    <xf numFmtId="0" fontId="8" fillId="3" borderId="0" xfId="0" applyFont="1" applyFill="1" applyAlignment="1">
      <alignment horizontal="center" vertical="center"/>
    </xf>
    <xf numFmtId="4" fontId="8" fillId="3" borderId="0" xfId="0" applyNumberFormat="1" applyFont="1" applyFill="1" applyAlignment="1">
      <alignment vertical="center"/>
    </xf>
    <xf numFmtId="4" fontId="8" fillId="3" borderId="10" xfId="0" applyNumberFormat="1" applyFont="1" applyFill="1" applyBorder="1" applyAlignment="1">
      <alignment vertical="center"/>
    </xf>
    <xf numFmtId="164" fontId="6" fillId="0" borderId="15" xfId="0" applyNumberFormat="1" applyFont="1" applyBorder="1" applyAlignment="1">
      <alignment horizontal="center" vertical="center"/>
    </xf>
    <xf numFmtId="0" fontId="6" fillId="0" borderId="14" xfId="0" applyFont="1" applyBorder="1" applyAlignment="1">
      <alignment horizontal="center" vertical="center"/>
    </xf>
    <xf numFmtId="4" fontId="6" fillId="0" borderId="14" xfId="0" applyNumberFormat="1" applyFont="1" applyBorder="1" applyAlignment="1">
      <alignment horizontal="center" vertical="center"/>
    </xf>
    <xf numFmtId="4" fontId="6" fillId="0" borderId="13" xfId="0" applyNumberFormat="1" applyFont="1" applyBorder="1" applyAlignment="1">
      <alignment horizontal="center" vertical="center"/>
    </xf>
    <xf numFmtId="164" fontId="9" fillId="2" borderId="9" xfId="0" applyNumberFormat="1" applyFont="1" applyFill="1" applyBorder="1" applyAlignment="1">
      <alignment horizontal="center" vertical="center"/>
    </xf>
    <xf numFmtId="0" fontId="7" fillId="2" borderId="8" xfId="0" applyFont="1" applyFill="1" applyBorder="1" applyAlignment="1">
      <alignment horizontal="center" vertical="center"/>
    </xf>
    <xf numFmtId="0" fontId="9" fillId="2" borderId="8" xfId="0" applyFont="1" applyFill="1" applyBorder="1" applyAlignment="1">
      <alignment horizontal="justify" vertical="center"/>
    </xf>
    <xf numFmtId="4" fontId="7" fillId="2" borderId="8" xfId="0" applyNumberFormat="1" applyFont="1" applyFill="1" applyBorder="1" applyAlignment="1">
      <alignment horizontal="center" vertical="center"/>
    </xf>
    <xf numFmtId="4" fontId="7" fillId="2" borderId="8" xfId="0" applyNumberFormat="1" applyFont="1" applyFill="1" applyBorder="1" applyAlignment="1">
      <alignment vertical="center"/>
    </xf>
    <xf numFmtId="165" fontId="9" fillId="2" borderId="7" xfId="0" applyNumberFormat="1" applyFont="1" applyFill="1" applyBorder="1" applyAlignment="1">
      <alignment vertical="center"/>
    </xf>
    <xf numFmtId="164" fontId="10" fillId="3" borderId="12" xfId="0" applyNumberFormat="1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center" vertical="center"/>
    </xf>
    <xf numFmtId="0" fontId="10" fillId="3" borderId="12" xfId="0" applyFont="1" applyFill="1" applyBorder="1" applyAlignment="1">
      <alignment horizontal="justify" vertical="center" wrapText="1"/>
    </xf>
    <xf numFmtId="4" fontId="10" fillId="3" borderId="12" xfId="0" applyNumberFormat="1" applyFont="1" applyFill="1" applyBorder="1" applyAlignment="1">
      <alignment horizontal="center" vertical="center"/>
    </xf>
    <xf numFmtId="4" fontId="10" fillId="3" borderId="12" xfId="0" applyNumberFormat="1" applyFont="1" applyFill="1" applyBorder="1" applyAlignment="1">
      <alignment vertical="center"/>
    </xf>
    <xf numFmtId="165" fontId="10" fillId="3" borderId="12" xfId="0" applyNumberFormat="1" applyFont="1" applyFill="1" applyBorder="1" applyAlignment="1">
      <alignment vertical="center"/>
    </xf>
    <xf numFmtId="164" fontId="10" fillId="0" borderId="12" xfId="0" applyNumberFormat="1" applyFont="1" applyBorder="1" applyAlignment="1">
      <alignment horizontal="center" vertical="center"/>
    </xf>
    <xf numFmtId="0" fontId="10" fillId="0" borderId="12" xfId="0" applyFont="1" applyBorder="1" applyAlignment="1">
      <alignment horizontal="center" vertical="center"/>
    </xf>
    <xf numFmtId="0" fontId="10" fillId="0" borderId="12" xfId="0" applyFont="1" applyBorder="1" applyAlignment="1">
      <alignment horizontal="justify" vertical="center" wrapText="1"/>
    </xf>
    <xf numFmtId="4" fontId="10" fillId="0" borderId="12" xfId="0" applyNumberFormat="1" applyFont="1" applyBorder="1" applyAlignment="1">
      <alignment horizontal="center" vertical="center"/>
    </xf>
    <xf numFmtId="4" fontId="10" fillId="0" borderId="12" xfId="0" applyNumberFormat="1" applyFont="1" applyBorder="1" applyAlignment="1">
      <alignment vertical="center"/>
    </xf>
    <xf numFmtId="0" fontId="12" fillId="0" borderId="12" xfId="0" applyFont="1" applyBorder="1" applyAlignment="1">
      <alignment horizontal="left" vertical="center" wrapText="1"/>
    </xf>
    <xf numFmtId="0" fontId="9" fillId="2" borderId="9" xfId="0" applyFont="1" applyFill="1" applyBorder="1" applyAlignment="1">
      <alignment horizontal="center" vertical="center"/>
    </xf>
    <xf numFmtId="164" fontId="10" fillId="0" borderId="9" xfId="0" applyNumberFormat="1" applyFont="1" applyBorder="1" applyAlignment="1">
      <alignment horizontal="center" vertical="center"/>
    </xf>
    <xf numFmtId="0" fontId="10" fillId="0" borderId="8" xfId="0" applyFont="1" applyBorder="1" applyAlignment="1">
      <alignment horizontal="center" vertical="center"/>
    </xf>
    <xf numFmtId="0" fontId="10" fillId="0" borderId="8" xfId="0" applyFont="1" applyBorder="1" applyAlignment="1">
      <alignment horizontal="justify" vertical="center" wrapText="1"/>
    </xf>
    <xf numFmtId="4" fontId="10" fillId="0" borderId="8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vertical="center"/>
    </xf>
    <xf numFmtId="0" fontId="12" fillId="0" borderId="7" xfId="0" applyFont="1" applyBorder="1" applyAlignment="1">
      <alignment horizontal="left" vertical="center" wrapText="1"/>
    </xf>
    <xf numFmtId="165" fontId="10" fillId="0" borderId="7" xfId="0" applyNumberFormat="1" applyFont="1" applyBorder="1" applyAlignment="1">
      <alignment vertical="center"/>
    </xf>
    <xf numFmtId="0" fontId="9" fillId="2" borderId="8" xfId="0" applyFont="1" applyFill="1" applyBorder="1" applyAlignment="1">
      <alignment horizontal="justify" vertical="center" wrapText="1"/>
    </xf>
    <xf numFmtId="164" fontId="13" fillId="0" borderId="9" xfId="0" applyNumberFormat="1" applyFont="1" applyBorder="1" applyAlignment="1">
      <alignment horizontal="center" vertical="center"/>
    </xf>
    <xf numFmtId="4" fontId="10" fillId="0" borderId="11" xfId="0" applyNumberFormat="1" applyFont="1" applyBorder="1" applyAlignment="1">
      <alignment vertical="center"/>
    </xf>
    <xf numFmtId="0" fontId="14" fillId="0" borderId="10" xfId="0" applyFont="1" applyBorder="1" applyAlignment="1">
      <alignment horizontal="center" vertical="center" wrapText="1"/>
    </xf>
    <xf numFmtId="164" fontId="10" fillId="3" borderId="9" xfId="0" applyNumberFormat="1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justify" vertical="center" wrapText="1"/>
    </xf>
    <xf numFmtId="4" fontId="10" fillId="3" borderId="8" xfId="0" applyNumberFormat="1" applyFont="1" applyFill="1" applyBorder="1" applyAlignment="1">
      <alignment horizontal="center" vertical="center"/>
    </xf>
    <xf numFmtId="4" fontId="10" fillId="3" borderId="8" xfId="0" applyNumberFormat="1" applyFont="1" applyFill="1" applyBorder="1" applyAlignment="1">
      <alignment vertical="center"/>
    </xf>
    <xf numFmtId="0" fontId="12" fillId="3" borderId="7" xfId="0" applyFont="1" applyFill="1" applyBorder="1" applyAlignment="1">
      <alignment horizontal="left" vertical="center" wrapText="1"/>
    </xf>
    <xf numFmtId="164" fontId="7" fillId="3" borderId="9" xfId="0" applyNumberFormat="1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center" vertical="center"/>
    </xf>
    <xf numFmtId="0" fontId="9" fillId="5" borderId="8" xfId="0" applyFont="1" applyFill="1" applyBorder="1" applyAlignment="1">
      <alignment horizontal="justify" vertical="center" wrapText="1"/>
    </xf>
    <xf numFmtId="4" fontId="7" fillId="5" borderId="8" xfId="0" applyNumberFormat="1" applyFont="1" applyFill="1" applyBorder="1" applyAlignment="1">
      <alignment horizontal="center" vertical="center"/>
    </xf>
    <xf numFmtId="0" fontId="7" fillId="5" borderId="8" xfId="0" applyFont="1" applyFill="1" applyBorder="1" applyAlignment="1">
      <alignment horizontal="center" vertical="center"/>
    </xf>
    <xf numFmtId="4" fontId="7" fillId="5" borderId="8" xfId="0" applyNumberFormat="1" applyFont="1" applyFill="1" applyBorder="1" applyAlignment="1">
      <alignment vertical="center"/>
    </xf>
    <xf numFmtId="4" fontId="9" fillId="5" borderId="8" xfId="0" applyNumberFormat="1" applyFont="1" applyFill="1" applyBorder="1" applyAlignment="1">
      <alignment vertical="center"/>
    </xf>
    <xf numFmtId="165" fontId="7" fillId="3" borderId="7" xfId="0" applyNumberFormat="1" applyFont="1" applyFill="1" applyBorder="1" applyAlignment="1">
      <alignment vertical="center"/>
    </xf>
    <xf numFmtId="165" fontId="10" fillId="3" borderId="10" xfId="0" applyNumberFormat="1" applyFont="1" applyFill="1" applyBorder="1" applyAlignment="1">
      <alignment vertical="center"/>
    </xf>
    <xf numFmtId="165" fontId="10" fillId="3" borderId="7" xfId="0" applyNumberFormat="1" applyFont="1" applyFill="1" applyBorder="1" applyAlignment="1">
      <alignment vertical="center"/>
    </xf>
    <xf numFmtId="0" fontId="15" fillId="0" borderId="10" xfId="0" applyFont="1" applyBorder="1" applyAlignment="1">
      <alignment horizontal="left" vertical="center" wrapText="1"/>
    </xf>
    <xf numFmtId="0" fontId="7" fillId="3" borderId="8" xfId="0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justify" vertical="center" wrapText="1"/>
    </xf>
    <xf numFmtId="4" fontId="7" fillId="3" borderId="8" xfId="0" applyNumberFormat="1" applyFont="1" applyFill="1" applyBorder="1" applyAlignment="1">
      <alignment horizontal="center" vertical="center"/>
    </xf>
    <xf numFmtId="4" fontId="7" fillId="3" borderId="8" xfId="0" applyNumberFormat="1" applyFont="1" applyFill="1" applyBorder="1" applyAlignment="1">
      <alignment vertical="center"/>
    </xf>
    <xf numFmtId="4" fontId="7" fillId="0" borderId="0" xfId="0" applyNumberFormat="1" applyFont="1" applyAlignment="1">
      <alignment vertical="center"/>
    </xf>
    <xf numFmtId="165" fontId="7" fillId="5" borderId="7" xfId="0" applyNumberFormat="1" applyFont="1" applyFill="1" applyBorder="1" applyAlignment="1">
      <alignment vertical="center"/>
    </xf>
    <xf numFmtId="0" fontId="9" fillId="4" borderId="8" xfId="0" applyFont="1" applyFill="1" applyBorder="1" applyAlignment="1">
      <alignment horizontal="center" vertical="center"/>
    </xf>
    <xf numFmtId="0" fontId="9" fillId="4" borderId="8" xfId="0" applyFont="1" applyFill="1" applyBorder="1" applyAlignment="1">
      <alignment horizontal="justify" vertical="center" wrapText="1"/>
    </xf>
    <xf numFmtId="4" fontId="7" fillId="4" borderId="8" xfId="0" applyNumberFormat="1" applyFont="1" applyFill="1" applyBorder="1" applyAlignment="1">
      <alignment horizontal="center" vertical="center"/>
    </xf>
    <xf numFmtId="0" fontId="7" fillId="4" borderId="8" xfId="0" applyFont="1" applyFill="1" applyBorder="1" applyAlignment="1">
      <alignment horizontal="center" vertical="center"/>
    </xf>
    <xf numFmtId="4" fontId="7" fillId="4" borderId="8" xfId="0" applyNumberFormat="1" applyFont="1" applyFill="1" applyBorder="1" applyAlignment="1">
      <alignment vertical="center"/>
    </xf>
    <xf numFmtId="4" fontId="9" fillId="4" borderId="8" xfId="0" applyNumberFormat="1" applyFont="1" applyFill="1" applyBorder="1" applyAlignment="1">
      <alignment vertical="center"/>
    </xf>
    <xf numFmtId="165" fontId="7" fillId="4" borderId="7" xfId="0" applyNumberFormat="1" applyFont="1" applyFill="1" applyBorder="1" applyAlignment="1">
      <alignment vertical="center"/>
    </xf>
    <xf numFmtId="164" fontId="13" fillId="3" borderId="9" xfId="0" applyNumberFormat="1" applyFont="1" applyFill="1" applyBorder="1" applyAlignment="1">
      <alignment horizontal="center" vertical="center"/>
    </xf>
    <xf numFmtId="4" fontId="13" fillId="3" borderId="7" xfId="0" applyNumberFormat="1" applyFont="1" applyFill="1" applyBorder="1" applyAlignment="1">
      <alignment vertical="center"/>
    </xf>
    <xf numFmtId="4" fontId="13" fillId="3" borderId="8" xfId="0" applyNumberFormat="1" applyFont="1" applyFill="1" applyBorder="1" applyAlignment="1">
      <alignment vertical="center"/>
    </xf>
    <xf numFmtId="0" fontId="7" fillId="3" borderId="11" xfId="0" applyFont="1" applyFill="1" applyBorder="1" applyAlignment="1">
      <alignment horizontal="center" vertical="center"/>
    </xf>
    <xf numFmtId="0" fontId="17" fillId="3" borderId="8" xfId="0" applyFont="1" applyFill="1" applyBorder="1" applyAlignment="1">
      <alignment horizontal="center" vertical="center"/>
    </xf>
    <xf numFmtId="0" fontId="7" fillId="6" borderId="8" xfId="0" applyFont="1" applyFill="1" applyBorder="1" applyAlignment="1">
      <alignment horizontal="center" vertical="center"/>
    </xf>
    <xf numFmtId="0" fontId="9" fillId="6" borderId="8" xfId="0" applyFont="1" applyFill="1" applyBorder="1" applyAlignment="1">
      <alignment horizontal="justify" vertical="center" wrapText="1"/>
    </xf>
    <xf numFmtId="4" fontId="7" fillId="6" borderId="8" xfId="0" applyNumberFormat="1" applyFont="1" applyFill="1" applyBorder="1" applyAlignment="1">
      <alignment horizontal="center" vertical="center"/>
    </xf>
    <xf numFmtId="4" fontId="7" fillId="6" borderId="8" xfId="0" applyNumberFormat="1" applyFont="1" applyFill="1" applyBorder="1" applyAlignment="1">
      <alignment vertical="center"/>
    </xf>
    <xf numFmtId="4" fontId="9" fillId="6" borderId="8" xfId="0" applyNumberFormat="1" applyFont="1" applyFill="1" applyBorder="1" applyAlignment="1">
      <alignment vertical="center"/>
    </xf>
    <xf numFmtId="165" fontId="7" fillId="6" borderId="7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horizontal="justify" vertical="justify" wrapText="1"/>
    </xf>
    <xf numFmtId="0" fontId="10" fillId="3" borderId="7" xfId="0" applyFont="1" applyFill="1" applyBorder="1" applyAlignment="1">
      <alignment horizontal="left" vertical="center" wrapText="1"/>
    </xf>
    <xf numFmtId="0" fontId="7" fillId="0" borderId="8" xfId="0" applyFont="1" applyBorder="1" applyAlignment="1">
      <alignment horizontal="center" vertical="center"/>
    </xf>
    <xf numFmtId="0" fontId="7" fillId="0" borderId="8" xfId="0" applyFont="1" applyBorder="1" applyAlignment="1">
      <alignment horizontal="justify" vertical="center" wrapText="1"/>
    </xf>
    <xf numFmtId="4" fontId="7" fillId="0" borderId="8" xfId="0" applyNumberFormat="1" applyFont="1" applyBorder="1" applyAlignment="1">
      <alignment horizontal="center" vertical="center"/>
    </xf>
    <xf numFmtId="4" fontId="7" fillId="0" borderId="8" xfId="0" applyNumberFormat="1" applyFont="1" applyBorder="1" applyAlignment="1">
      <alignment vertical="center"/>
    </xf>
    <xf numFmtId="165" fontId="7" fillId="0" borderId="7" xfId="0" applyNumberFormat="1" applyFont="1" applyBorder="1" applyAlignment="1">
      <alignment vertical="center"/>
    </xf>
    <xf numFmtId="0" fontId="18" fillId="5" borderId="8" xfId="0" applyFont="1" applyFill="1" applyBorder="1" applyAlignment="1">
      <alignment horizontal="center" vertical="center"/>
    </xf>
    <xf numFmtId="0" fontId="18" fillId="4" borderId="8" xfId="0" applyFont="1" applyFill="1" applyBorder="1" applyAlignment="1">
      <alignment horizontal="center" vertical="center"/>
    </xf>
    <xf numFmtId="164" fontId="13" fillId="0" borderId="11" xfId="0" applyNumberFormat="1" applyFont="1" applyBorder="1" applyAlignment="1">
      <alignment horizontal="center" vertical="center"/>
    </xf>
    <xf numFmtId="164" fontId="13" fillId="0" borderId="8" xfId="0" applyNumberFormat="1" applyFont="1" applyBorder="1" applyAlignment="1">
      <alignment horizontal="center" vertical="center"/>
    </xf>
    <xf numFmtId="165" fontId="12" fillId="3" borderId="7" xfId="0" applyNumberFormat="1" applyFont="1" applyFill="1" applyBorder="1" applyAlignment="1">
      <alignment vertical="center"/>
    </xf>
    <xf numFmtId="164" fontId="13" fillId="3" borderId="8" xfId="0" applyNumberFormat="1" applyFont="1" applyFill="1" applyBorder="1" applyAlignment="1">
      <alignment horizontal="center" vertical="center"/>
    </xf>
    <xf numFmtId="0" fontId="7" fillId="3" borderId="8" xfId="0" applyFont="1" applyFill="1" applyBorder="1" applyAlignment="1">
      <alignment horizontal="left" vertical="center" wrapText="1"/>
    </xf>
    <xf numFmtId="0" fontId="12" fillId="3" borderId="10" xfId="0" applyFont="1" applyFill="1" applyBorder="1" applyAlignment="1">
      <alignment horizontal="left" vertical="center"/>
    </xf>
    <xf numFmtId="0" fontId="7" fillId="3" borderId="8" xfId="0" applyFont="1" applyFill="1" applyBorder="1" applyAlignment="1">
      <alignment horizontal="justify" vertical="center"/>
    </xf>
    <xf numFmtId="0" fontId="9" fillId="2" borderId="8" xfId="0" applyFont="1" applyFill="1" applyBorder="1" applyAlignment="1">
      <alignment horizontal="center" vertical="center"/>
    </xf>
    <xf numFmtId="4" fontId="9" fillId="2" borderId="8" xfId="0" applyNumberFormat="1" applyFont="1" applyFill="1" applyBorder="1" applyAlignment="1">
      <alignment horizontal="center" vertical="center"/>
    </xf>
    <xf numFmtId="4" fontId="9" fillId="2" borderId="8" xfId="0" applyNumberFormat="1" applyFont="1" applyFill="1" applyBorder="1" applyAlignment="1">
      <alignment vertical="center"/>
    </xf>
    <xf numFmtId="164" fontId="7" fillId="0" borderId="9" xfId="0" applyNumberFormat="1" applyFont="1" applyBorder="1" applyAlignment="1">
      <alignment horizontal="center" vertical="center"/>
    </xf>
    <xf numFmtId="0" fontId="9" fillId="5" borderId="8" xfId="0" applyFont="1" applyFill="1" applyBorder="1" applyAlignment="1">
      <alignment horizontal="justify" vertical="center"/>
    </xf>
    <xf numFmtId="165" fontId="7" fillId="5" borderId="7" xfId="0" applyNumberFormat="1" applyFont="1" applyFill="1" applyBorder="1" applyAlignment="1">
      <alignment horizontal="right" vertical="center"/>
    </xf>
    <xf numFmtId="165" fontId="7" fillId="3" borderId="7" xfId="0" applyNumberFormat="1" applyFont="1" applyFill="1" applyBorder="1" applyAlignment="1">
      <alignment horizontal="right" vertical="center"/>
    </xf>
    <xf numFmtId="4" fontId="9" fillId="5" borderId="8" xfId="0" applyNumberFormat="1" applyFont="1" applyFill="1" applyBorder="1" applyAlignment="1">
      <alignment horizontal="center" vertical="center"/>
    </xf>
    <xf numFmtId="1" fontId="9" fillId="2" borderId="9" xfId="0" applyNumberFormat="1" applyFont="1" applyFill="1" applyBorder="1" applyAlignment="1">
      <alignment horizontal="center" vertical="center"/>
    </xf>
    <xf numFmtId="2" fontId="7" fillId="3" borderId="8" xfId="0" applyNumberFormat="1" applyFont="1" applyFill="1" applyBorder="1" applyAlignment="1">
      <alignment horizontal="center" vertical="center"/>
    </xf>
    <xf numFmtId="1" fontId="7" fillId="3" borderId="8" xfId="0" applyNumberFormat="1" applyFont="1" applyFill="1" applyBorder="1" applyAlignment="1">
      <alignment horizontal="center" vertical="center"/>
    </xf>
    <xf numFmtId="0" fontId="7" fillId="0" borderId="8" xfId="0" applyFont="1" applyBorder="1" applyAlignment="1">
      <alignment horizontal="justify" vertical="center"/>
    </xf>
    <xf numFmtId="0" fontId="18" fillId="4" borderId="8" xfId="0" applyFont="1" applyFill="1" applyBorder="1" applyAlignment="1">
      <alignment horizontal="justify" vertical="center"/>
    </xf>
    <xf numFmtId="164" fontId="18" fillId="3" borderId="9" xfId="0" applyNumberFormat="1" applyFont="1" applyFill="1" applyBorder="1" applyAlignment="1">
      <alignment horizontal="center" vertical="center"/>
    </xf>
    <xf numFmtId="0" fontId="18" fillId="3" borderId="8" xfId="0" applyFont="1" applyFill="1" applyBorder="1" applyAlignment="1">
      <alignment horizontal="center" vertical="center"/>
    </xf>
    <xf numFmtId="0" fontId="10" fillId="3" borderId="8" xfId="0" applyFont="1" applyFill="1" applyBorder="1" applyAlignment="1">
      <alignment horizontal="justify" vertical="center"/>
    </xf>
    <xf numFmtId="165" fontId="18" fillId="3" borderId="7" xfId="0" applyNumberFormat="1" applyFont="1" applyFill="1" applyBorder="1" applyAlignment="1">
      <alignment vertical="center"/>
    </xf>
    <xf numFmtId="4" fontId="10" fillId="3" borderId="8" xfId="0" applyNumberFormat="1" applyFont="1" applyFill="1" applyBorder="1" applyAlignment="1">
      <alignment horizontal="left" vertical="center" wrapText="1"/>
    </xf>
    <xf numFmtId="165" fontId="20" fillId="3" borderId="7" xfId="0" applyNumberFormat="1" applyFont="1" applyFill="1" applyBorder="1" applyAlignment="1">
      <alignment vertical="center"/>
    </xf>
    <xf numFmtId="2" fontId="7" fillId="0" borderId="8" xfId="0" applyNumberFormat="1" applyFont="1" applyBorder="1" applyAlignment="1">
      <alignment horizontal="center" vertical="center"/>
    </xf>
    <xf numFmtId="4" fontId="10" fillId="0" borderId="8" xfId="0" applyNumberFormat="1" applyFont="1" applyBorder="1" applyAlignment="1">
      <alignment horizontal="left" vertical="center" wrapText="1"/>
    </xf>
    <xf numFmtId="165" fontId="20" fillId="0" borderId="7" xfId="0" applyNumberFormat="1" applyFont="1" applyBorder="1" applyAlignment="1">
      <alignment vertical="center"/>
    </xf>
    <xf numFmtId="0" fontId="10" fillId="0" borderId="8" xfId="0" applyFont="1" applyBorder="1" applyAlignment="1">
      <alignment horizontal="justify" vertical="center"/>
    </xf>
    <xf numFmtId="0" fontId="10" fillId="0" borderId="7" xfId="0" applyFont="1" applyBorder="1" applyAlignment="1">
      <alignment vertical="top" wrapText="1"/>
    </xf>
    <xf numFmtId="0" fontId="10" fillId="3" borderId="7" xfId="0" applyFont="1" applyFill="1" applyBorder="1" applyAlignment="1">
      <alignment vertical="top" wrapText="1"/>
    </xf>
    <xf numFmtId="0" fontId="12" fillId="0" borderId="10" xfId="0" applyFont="1" applyBorder="1" applyAlignment="1">
      <alignment horizontal="left"/>
    </xf>
    <xf numFmtId="0" fontId="10" fillId="0" borderId="10" xfId="0" applyFont="1" applyBorder="1" applyAlignment="1">
      <alignment horizontal="left"/>
    </xf>
    <xf numFmtId="164" fontId="7" fillId="2" borderId="3" xfId="0" applyNumberFormat="1" applyFont="1" applyFill="1" applyBorder="1" applyAlignment="1">
      <alignment horizontal="center" vertical="center"/>
    </xf>
    <xf numFmtId="0" fontId="7" fillId="2" borderId="2" xfId="0" applyFont="1" applyFill="1" applyBorder="1" applyAlignment="1">
      <alignment horizontal="center" vertical="center"/>
    </xf>
    <xf numFmtId="0" fontId="9" fillId="2" borderId="2" xfId="0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horizontal="center" vertical="center"/>
    </xf>
    <xf numFmtId="4" fontId="7" fillId="2" borderId="2" xfId="0" applyNumberFormat="1" applyFont="1" applyFill="1" applyBorder="1" applyAlignment="1">
      <alignment vertical="center"/>
    </xf>
    <xf numFmtId="4" fontId="9" fillId="2" borderId="2" xfId="0" applyNumberFormat="1" applyFont="1" applyFill="1" applyBorder="1" applyAlignment="1">
      <alignment horizontal="right" vertical="center"/>
    </xf>
    <xf numFmtId="165" fontId="9" fillId="2" borderId="1" xfId="0" applyNumberFormat="1" applyFont="1" applyFill="1" applyBorder="1" applyAlignment="1">
      <alignment vertical="center"/>
    </xf>
    <xf numFmtId="0" fontId="9" fillId="3" borderId="8" xfId="0" applyFont="1" applyFill="1" applyBorder="1" applyAlignment="1">
      <alignment horizontal="right" vertical="center"/>
    </xf>
    <xf numFmtId="4" fontId="9" fillId="3" borderId="8" xfId="0" applyNumberFormat="1" applyFont="1" applyFill="1" applyBorder="1" applyAlignment="1">
      <alignment horizontal="right" vertical="center"/>
    </xf>
    <xf numFmtId="10" fontId="9" fillId="3" borderId="8" xfId="0" applyNumberFormat="1" applyFont="1" applyFill="1" applyBorder="1" applyAlignment="1">
      <alignment vertical="center"/>
    </xf>
    <xf numFmtId="4" fontId="7" fillId="3" borderId="7" xfId="0" applyNumberFormat="1" applyFont="1" applyFill="1" applyBorder="1" applyAlignment="1">
      <alignment vertical="center"/>
    </xf>
    <xf numFmtId="0" fontId="7" fillId="3" borderId="8" xfId="0" applyFont="1" applyFill="1" applyBorder="1" applyAlignment="1">
      <alignment horizontal="right" vertical="center"/>
    </xf>
    <xf numFmtId="10" fontId="7" fillId="3" borderId="8" xfId="0" applyNumberFormat="1" applyFont="1" applyFill="1" applyBorder="1" applyAlignment="1">
      <alignment horizontal="center" vertical="center"/>
    </xf>
    <xf numFmtId="164" fontId="7" fillId="2" borderId="6" xfId="0" applyNumberFormat="1" applyFont="1" applyFill="1" applyBorder="1" applyAlignment="1">
      <alignment horizontal="center" vertical="center"/>
    </xf>
    <xf numFmtId="0" fontId="7" fillId="2" borderId="5" xfId="0" applyFont="1" applyFill="1" applyBorder="1" applyAlignment="1">
      <alignment horizontal="center" vertical="center"/>
    </xf>
    <xf numFmtId="0" fontId="9" fillId="2" borderId="5" xfId="0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horizontal="center" vertical="center"/>
    </xf>
    <xf numFmtId="4" fontId="7" fillId="2" borderId="5" xfId="0" applyNumberFormat="1" applyFont="1" applyFill="1" applyBorder="1" applyAlignment="1">
      <alignment vertical="center"/>
    </xf>
    <xf numFmtId="4" fontId="9" fillId="2" borderId="5" xfId="0" applyNumberFormat="1" applyFont="1" applyFill="1" applyBorder="1" applyAlignment="1">
      <alignment horizontal="right" vertical="center"/>
    </xf>
    <xf numFmtId="165" fontId="9" fillId="2" borderId="4" xfId="0" applyNumberFormat="1" applyFont="1" applyFill="1" applyBorder="1" applyAlignment="1">
      <alignment vertical="center"/>
    </xf>
    <xf numFmtId="0" fontId="21" fillId="2" borderId="2" xfId="0" applyFont="1" applyFill="1" applyBorder="1" applyAlignment="1">
      <alignment horizontal="center" vertical="center"/>
    </xf>
    <xf numFmtId="4" fontId="22" fillId="2" borderId="2" xfId="0" applyNumberFormat="1" applyFont="1" applyFill="1" applyBorder="1" applyAlignment="1">
      <alignment horizontal="center" vertical="center"/>
    </xf>
    <xf numFmtId="0" fontId="22" fillId="2" borderId="2" xfId="0" applyFont="1" applyFill="1" applyBorder="1" applyAlignment="1">
      <alignment horizontal="center" vertical="center"/>
    </xf>
    <xf numFmtId="4" fontId="22" fillId="2" borderId="2" xfId="0" applyNumberFormat="1" applyFont="1" applyFill="1" applyBorder="1" applyAlignment="1">
      <alignment vertical="center"/>
    </xf>
    <xf numFmtId="4" fontId="21" fillId="2" borderId="2" xfId="0" applyNumberFormat="1" applyFont="1" applyFill="1" applyBorder="1" applyAlignment="1">
      <alignment horizontal="right" vertical="center"/>
    </xf>
    <xf numFmtId="165" fontId="21" fillId="2" borderId="1" xfId="0" applyNumberFormat="1" applyFont="1" applyFill="1" applyBorder="1" applyAlignment="1">
      <alignment vertical="center"/>
    </xf>
  </cellXfs>
  <cellStyles count="3">
    <cellStyle name="Moneda" xfId="1" builtinId="4"/>
    <cellStyle name="Normal" xfId="0" builtinId="0"/>
    <cellStyle name="Normal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266139</xdr:colOff>
      <xdr:row>1</xdr:row>
      <xdr:rowOff>140075</xdr:rowOff>
    </xdr:from>
    <xdr:ext cx="5210735" cy="896470"/>
    <xdr:pic>
      <xdr:nvPicPr>
        <xdr:cNvPr id="2" name="Imagen 1">
          <a:extLst>
            <a:ext uri="{FF2B5EF4-FFF2-40B4-BE49-F238E27FC236}">
              <a16:creationId xmlns:a16="http://schemas.microsoft.com/office/drawing/2014/main" id="{1A7FA09F-A50F-4A79-94C6-6532C0FA8DE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633382" y="238126"/>
          <a:ext cx="5210735" cy="896470"/>
        </a:xfrm>
        <a:prstGeom prst="rect">
          <a:avLst/>
        </a:prstGeom>
      </xdr:spPr>
    </xdr:pic>
    <xdr:clientData/>
  </xdr:one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V265"/>
  <sheetViews>
    <sheetView showGridLines="0" tabSelected="1" zoomScaleNormal="100" zoomScaleSheetLayoutView="100" workbookViewId="0">
      <pane xSplit="10" ySplit="8" topLeftCell="K36" activePane="bottomRight" state="frozenSplit"/>
      <selection activeCell="I11" sqref="I11"/>
      <selection pane="topRight" activeCell="I11" sqref="I11"/>
      <selection pane="bottomLeft" activeCell="I11" sqref="I11"/>
      <selection pane="bottomRight" activeCell="E10" sqref="E10"/>
    </sheetView>
  </sheetViews>
  <sheetFormatPr baseColWidth="10" defaultRowHeight="14.25"/>
  <cols>
    <col min="1" max="1" width="3.875" customWidth="1"/>
    <col min="2" max="2" width="11.125" style="5" customWidth="1"/>
    <col min="3" max="3" width="7.375" style="2" customWidth="1"/>
    <col min="4" max="4" width="8.625" style="2" bestFit="1" customWidth="1"/>
    <col min="5" max="5" width="52.375" style="4" customWidth="1"/>
    <col min="6" max="6" width="11.5" style="3" customWidth="1"/>
    <col min="7" max="7" width="6.375" style="2" bestFit="1" customWidth="1"/>
    <col min="8" max="8" width="12.625" style="1" customWidth="1"/>
    <col min="9" max="9" width="12.875" style="1" customWidth="1"/>
    <col min="10" max="10" width="15.625" style="1" customWidth="1"/>
    <col min="11" max="11" width="11.5" customWidth="1"/>
    <col min="13" max="13" width="24.5" customWidth="1"/>
    <col min="14" max="14" width="16" bestFit="1" customWidth="1"/>
    <col min="15" max="15" width="12.625" bestFit="1" customWidth="1"/>
  </cols>
  <sheetData>
    <row r="1" spans="2:22" ht="8.25" customHeight="1" thickBot="1"/>
    <row r="2" spans="2:22" ht="23.25" customHeight="1">
      <c r="B2" s="31"/>
      <c r="C2" s="28"/>
      <c r="D2" s="28"/>
      <c r="E2" s="30"/>
      <c r="F2" s="29"/>
      <c r="G2" s="28"/>
      <c r="H2" s="27"/>
      <c r="I2" s="27"/>
      <c r="J2" s="26"/>
    </row>
    <row r="3" spans="2:22" ht="23.25" customHeight="1">
      <c r="B3" s="25"/>
      <c r="C3" s="19"/>
      <c r="D3" s="19"/>
      <c r="E3" s="24"/>
      <c r="F3" s="23"/>
      <c r="G3" s="19"/>
      <c r="H3" s="22"/>
      <c r="I3" s="22"/>
      <c r="J3" s="21"/>
    </row>
    <row r="4" spans="2:22" ht="23.25" customHeight="1">
      <c r="B4" s="25"/>
      <c r="C4" s="19"/>
      <c r="D4" s="19"/>
      <c r="E4" s="24"/>
      <c r="F4" s="23"/>
      <c r="G4" s="32"/>
      <c r="H4" s="33"/>
      <c r="I4" s="33"/>
      <c r="J4" s="34"/>
    </row>
    <row r="5" spans="2:22" ht="15.75">
      <c r="B5" s="37" t="s">
        <v>418</v>
      </c>
      <c r="C5" s="38"/>
      <c r="D5" s="39"/>
      <c r="E5" s="40"/>
      <c r="F5" s="41"/>
      <c r="G5" s="39"/>
      <c r="H5" s="42"/>
      <c r="I5" s="42"/>
      <c r="J5" s="43"/>
    </row>
    <row r="6" spans="2:22" ht="15" customHeight="1">
      <c r="B6" s="37" t="s">
        <v>417</v>
      </c>
      <c r="C6" s="38"/>
      <c r="D6" s="44" t="s">
        <v>416</v>
      </c>
      <c r="E6" s="44"/>
      <c r="F6" s="44"/>
      <c r="G6" s="44"/>
      <c r="H6" s="44"/>
      <c r="I6" s="44"/>
      <c r="J6" s="45"/>
    </row>
    <row r="7" spans="2:22" ht="16.5" thickBot="1">
      <c r="B7" s="37" t="s">
        <v>415</v>
      </c>
      <c r="C7" s="38"/>
      <c r="D7" s="46" t="s">
        <v>414</v>
      </c>
      <c r="E7" s="47"/>
      <c r="F7" s="48"/>
      <c r="G7" s="49"/>
      <c r="H7" s="50"/>
      <c r="I7" s="50"/>
      <c r="J7" s="51"/>
    </row>
    <row r="8" spans="2:22" s="2" customFormat="1" ht="16.5" thickBot="1">
      <c r="B8" s="52" t="s">
        <v>413</v>
      </c>
      <c r="C8" s="53" t="s">
        <v>412</v>
      </c>
      <c r="D8" s="53" t="s">
        <v>411</v>
      </c>
      <c r="E8" s="53" t="s">
        <v>410</v>
      </c>
      <c r="F8" s="54" t="s">
        <v>409</v>
      </c>
      <c r="G8" s="53" t="s">
        <v>408</v>
      </c>
      <c r="H8" s="54" t="s">
        <v>407</v>
      </c>
      <c r="I8" s="54" t="s">
        <v>406</v>
      </c>
      <c r="J8" s="55" t="s">
        <v>405</v>
      </c>
      <c r="K8"/>
      <c r="L8"/>
      <c r="M8"/>
      <c r="N8"/>
      <c r="O8"/>
      <c r="P8"/>
      <c r="Q8"/>
      <c r="R8"/>
      <c r="S8"/>
      <c r="T8"/>
      <c r="U8"/>
      <c r="V8"/>
    </row>
    <row r="9" spans="2:22" s="13" customFormat="1" ht="19.5" customHeight="1">
      <c r="B9" s="56">
        <v>1</v>
      </c>
      <c r="C9" s="57"/>
      <c r="D9" s="57"/>
      <c r="E9" s="58" t="s">
        <v>404</v>
      </c>
      <c r="F9" s="59"/>
      <c r="G9" s="57"/>
      <c r="H9" s="60"/>
      <c r="I9" s="60"/>
      <c r="J9" s="61">
        <f>I10+I11+I12+I13+I14</f>
        <v>0</v>
      </c>
      <c r="K9"/>
      <c r="L9"/>
      <c r="M9"/>
      <c r="N9"/>
      <c r="O9"/>
      <c r="P9"/>
      <c r="Q9"/>
      <c r="R9"/>
      <c r="S9"/>
      <c r="T9"/>
      <c r="U9"/>
      <c r="V9"/>
    </row>
    <row r="10" spans="2:22" ht="79.5" customHeight="1">
      <c r="B10" s="62"/>
      <c r="C10" s="63" t="s">
        <v>403</v>
      </c>
      <c r="D10" s="63"/>
      <c r="E10" s="64" t="s">
        <v>402</v>
      </c>
      <c r="F10" s="65">
        <v>1.95</v>
      </c>
      <c r="G10" s="63" t="s">
        <v>420</v>
      </c>
      <c r="H10" s="66"/>
      <c r="I10" s="66">
        <f>+F10*H10</f>
        <v>0</v>
      </c>
      <c r="J10" s="67"/>
      <c r="K10" s="2"/>
    </row>
    <row r="11" spans="2:22" ht="99.75" customHeight="1">
      <c r="B11" s="62"/>
      <c r="C11" s="63" t="s">
        <v>401</v>
      </c>
      <c r="D11" s="63"/>
      <c r="E11" s="64" t="s">
        <v>400</v>
      </c>
      <c r="F11" s="65">
        <v>0.13</v>
      </c>
      <c r="G11" s="63" t="s">
        <v>420</v>
      </c>
      <c r="H11" s="66"/>
      <c r="I11" s="66">
        <f>+F11*H11</f>
        <v>0</v>
      </c>
      <c r="J11" s="67"/>
      <c r="K11" s="2"/>
    </row>
    <row r="12" spans="2:22" ht="68.25" customHeight="1">
      <c r="B12" s="62"/>
      <c r="C12" s="63" t="s">
        <v>399</v>
      </c>
      <c r="D12" s="63"/>
      <c r="E12" s="64" t="s">
        <v>398</v>
      </c>
      <c r="F12" s="65">
        <v>3.07</v>
      </c>
      <c r="G12" s="63" t="s">
        <v>13</v>
      </c>
      <c r="H12" s="66"/>
      <c r="I12" s="66">
        <f t="shared" ref="I12:I14" si="0">+F12*H12</f>
        <v>0</v>
      </c>
      <c r="J12" s="67"/>
      <c r="K12" s="2"/>
    </row>
    <row r="13" spans="2:22" s="13" customFormat="1" ht="32.25" customHeight="1">
      <c r="B13" s="62"/>
      <c r="C13" s="63">
        <v>1.4</v>
      </c>
      <c r="D13" s="63"/>
      <c r="E13" s="64" t="s">
        <v>397</v>
      </c>
      <c r="F13" s="65">
        <v>2</v>
      </c>
      <c r="G13" s="63" t="s">
        <v>13</v>
      </c>
      <c r="H13" s="66"/>
      <c r="I13" s="66">
        <f t="shared" si="0"/>
        <v>0</v>
      </c>
      <c r="J13" s="67"/>
      <c r="K13" s="2"/>
    </row>
    <row r="14" spans="2:22" ht="34.5" customHeight="1">
      <c r="B14" s="68"/>
      <c r="C14" s="69">
        <v>1.5</v>
      </c>
      <c r="D14" s="69"/>
      <c r="E14" s="70" t="s">
        <v>396</v>
      </c>
      <c r="F14" s="71">
        <v>3.09</v>
      </c>
      <c r="G14" s="69" t="s">
        <v>421</v>
      </c>
      <c r="H14" s="72"/>
      <c r="I14" s="66">
        <f t="shared" si="0"/>
        <v>0</v>
      </c>
      <c r="J14" s="73"/>
      <c r="K14" s="20"/>
      <c r="L14" s="20"/>
      <c r="M14" s="20"/>
      <c r="N14" s="20"/>
    </row>
    <row r="15" spans="2:22" ht="15">
      <c r="B15" s="74" t="s">
        <v>395</v>
      </c>
      <c r="C15" s="57"/>
      <c r="D15" s="57"/>
      <c r="E15" s="58" t="s">
        <v>394</v>
      </c>
      <c r="F15" s="59"/>
      <c r="G15" s="57"/>
      <c r="H15" s="60"/>
      <c r="I15" s="60"/>
      <c r="J15" s="61">
        <f>+I16+I17+I18+I19+I20+I21</f>
        <v>0</v>
      </c>
    </row>
    <row r="16" spans="2:22" ht="45.75" customHeight="1">
      <c r="B16" s="75"/>
      <c r="C16" s="76">
        <v>2.1</v>
      </c>
      <c r="D16" s="76"/>
      <c r="E16" s="77" t="s">
        <v>393</v>
      </c>
      <c r="F16" s="78">
        <v>6</v>
      </c>
      <c r="G16" s="76" t="s">
        <v>20</v>
      </c>
      <c r="H16" s="79"/>
      <c r="I16" s="79">
        <f>+F16*H16</f>
        <v>0</v>
      </c>
      <c r="J16" s="80"/>
      <c r="K16" s="20"/>
      <c r="L16" s="20"/>
      <c r="M16" s="20"/>
      <c r="N16" s="20"/>
    </row>
    <row r="17" spans="2:22" ht="45.75" customHeight="1">
      <c r="B17" s="75"/>
      <c r="C17" s="76" t="s">
        <v>392</v>
      </c>
      <c r="D17" s="76"/>
      <c r="E17" s="77" t="s">
        <v>391</v>
      </c>
      <c r="F17" s="78">
        <v>3</v>
      </c>
      <c r="G17" s="76" t="s">
        <v>20</v>
      </c>
      <c r="H17" s="79"/>
      <c r="I17" s="79">
        <f t="shared" ref="I17:I21" si="1">+F17*H17</f>
        <v>0</v>
      </c>
      <c r="J17" s="80"/>
      <c r="K17" s="20"/>
      <c r="L17" s="20"/>
      <c r="M17" s="20"/>
      <c r="N17" s="20"/>
    </row>
    <row r="18" spans="2:22" ht="60">
      <c r="B18" s="75"/>
      <c r="C18" s="76" t="s">
        <v>390</v>
      </c>
      <c r="D18" s="76"/>
      <c r="E18" s="77" t="s">
        <v>422</v>
      </c>
      <c r="F18" s="78">
        <v>3</v>
      </c>
      <c r="G18" s="76" t="s">
        <v>20</v>
      </c>
      <c r="H18" s="79"/>
      <c r="I18" s="79">
        <f t="shared" si="1"/>
        <v>0</v>
      </c>
      <c r="J18" s="80"/>
      <c r="K18" s="20"/>
      <c r="L18" s="20"/>
      <c r="M18" s="20"/>
      <c r="N18" s="20"/>
    </row>
    <row r="19" spans="2:22" s="13" customFormat="1" ht="19.5" customHeight="1">
      <c r="B19" s="75"/>
      <c r="C19" s="76" t="s">
        <v>389</v>
      </c>
      <c r="D19" s="76"/>
      <c r="E19" s="77" t="s">
        <v>388</v>
      </c>
      <c r="F19" s="78">
        <v>499</v>
      </c>
      <c r="G19" s="76" t="s">
        <v>421</v>
      </c>
      <c r="H19" s="79"/>
      <c r="I19" s="79">
        <f t="shared" si="1"/>
        <v>0</v>
      </c>
      <c r="J19" s="81"/>
      <c r="K19" s="2"/>
    </row>
    <row r="20" spans="2:22" ht="30">
      <c r="B20" s="75"/>
      <c r="C20" s="76" t="s">
        <v>387</v>
      </c>
      <c r="D20" s="76"/>
      <c r="E20" s="77" t="s">
        <v>386</v>
      </c>
      <c r="F20" s="78">
        <v>1360</v>
      </c>
      <c r="G20" s="76" t="s">
        <v>421</v>
      </c>
      <c r="H20" s="79"/>
      <c r="I20" s="79">
        <f t="shared" si="1"/>
        <v>0</v>
      </c>
      <c r="J20" s="80"/>
      <c r="K20" s="20"/>
      <c r="L20" s="20"/>
      <c r="M20" s="20"/>
      <c r="N20" s="20"/>
    </row>
    <row r="21" spans="2:22" ht="30">
      <c r="B21" s="75"/>
      <c r="C21" s="76" t="s">
        <v>385</v>
      </c>
      <c r="D21" s="76"/>
      <c r="E21" s="77" t="s">
        <v>384</v>
      </c>
      <c r="F21" s="78">
        <v>405</v>
      </c>
      <c r="G21" s="76" t="s">
        <v>13</v>
      </c>
      <c r="H21" s="79"/>
      <c r="I21" s="79">
        <f t="shared" si="1"/>
        <v>0</v>
      </c>
      <c r="J21" s="80"/>
      <c r="K21" s="20"/>
      <c r="L21" s="20"/>
      <c r="M21" s="20"/>
      <c r="N21" s="20"/>
    </row>
    <row r="22" spans="2:22" ht="15">
      <c r="B22" s="74" t="s">
        <v>383</v>
      </c>
      <c r="C22" s="57"/>
      <c r="D22" s="57"/>
      <c r="E22" s="82" t="s">
        <v>382</v>
      </c>
      <c r="F22" s="59"/>
      <c r="G22" s="57"/>
      <c r="H22" s="60"/>
      <c r="I22" s="60"/>
      <c r="J22" s="61">
        <f>+I23+I24+I25</f>
        <v>0</v>
      </c>
    </row>
    <row r="23" spans="2:22" ht="66.75" customHeight="1">
      <c r="B23" s="83"/>
      <c r="C23" s="76" t="s">
        <v>381</v>
      </c>
      <c r="D23" s="76"/>
      <c r="E23" s="77" t="s">
        <v>380</v>
      </c>
      <c r="F23" s="78">
        <v>9</v>
      </c>
      <c r="G23" s="76" t="s">
        <v>20</v>
      </c>
      <c r="H23" s="79"/>
      <c r="I23" s="84">
        <f>+F23*H23</f>
        <v>0</v>
      </c>
      <c r="J23" s="85"/>
      <c r="K23" s="20"/>
      <c r="L23" s="20"/>
      <c r="M23" s="20"/>
      <c r="N23" s="20"/>
    </row>
    <row r="24" spans="2:22" ht="47.25" customHeight="1">
      <c r="B24" s="86"/>
      <c r="C24" s="87">
        <v>3.3</v>
      </c>
      <c r="D24" s="87"/>
      <c r="E24" s="88" t="s">
        <v>379</v>
      </c>
      <c r="F24" s="89">
        <v>29221</v>
      </c>
      <c r="G24" s="87" t="s">
        <v>423</v>
      </c>
      <c r="H24" s="90"/>
      <c r="I24" s="84">
        <f t="shared" ref="I24:I25" si="2">+F24*H24</f>
        <v>0</v>
      </c>
      <c r="J24" s="91"/>
      <c r="K24" s="17"/>
      <c r="L24" s="17"/>
      <c r="M24" s="17"/>
      <c r="N24" s="17"/>
    </row>
    <row r="25" spans="2:22" ht="45.75" customHeight="1">
      <c r="B25" s="75"/>
      <c r="C25" s="76">
        <v>3.4</v>
      </c>
      <c r="D25" s="76"/>
      <c r="E25" s="77" t="s">
        <v>378</v>
      </c>
      <c r="F25" s="78">
        <v>15</v>
      </c>
      <c r="G25" s="76" t="s">
        <v>20</v>
      </c>
      <c r="H25" s="79"/>
      <c r="I25" s="84">
        <f t="shared" si="2"/>
        <v>0</v>
      </c>
      <c r="J25" s="81"/>
      <c r="K25" s="2"/>
    </row>
    <row r="26" spans="2:22" s="13" customFormat="1" ht="15">
      <c r="B26" s="56">
        <v>4</v>
      </c>
      <c r="C26" s="57"/>
      <c r="D26" s="57"/>
      <c r="E26" s="82" t="s">
        <v>377</v>
      </c>
      <c r="F26" s="59"/>
      <c r="G26" s="57"/>
      <c r="H26" s="60"/>
      <c r="I26" s="60"/>
      <c r="J26" s="61">
        <f>+I28+I29+I30+I31+I32+I33+I34+I35</f>
        <v>0</v>
      </c>
      <c r="K26"/>
      <c r="L26"/>
      <c r="M26"/>
      <c r="N26"/>
      <c r="O26"/>
      <c r="P26"/>
      <c r="Q26"/>
      <c r="R26"/>
      <c r="S26"/>
      <c r="T26"/>
      <c r="U26"/>
      <c r="V26"/>
    </row>
    <row r="27" spans="2:22" ht="15">
      <c r="B27" s="92"/>
      <c r="C27" s="93" t="s">
        <v>376</v>
      </c>
      <c r="D27" s="93"/>
      <c r="E27" s="94" t="s">
        <v>375</v>
      </c>
      <c r="F27" s="95"/>
      <c r="G27" s="96"/>
      <c r="H27" s="97"/>
      <c r="I27" s="98"/>
      <c r="J27" s="99"/>
      <c r="K27" s="18"/>
      <c r="L27" s="18"/>
      <c r="M27" s="18"/>
      <c r="N27" s="18"/>
    </row>
    <row r="28" spans="2:22" ht="48.75" customHeight="1">
      <c r="B28" s="86"/>
      <c r="C28" s="87"/>
      <c r="D28" s="87" t="s">
        <v>374</v>
      </c>
      <c r="E28" s="88" t="s">
        <v>424</v>
      </c>
      <c r="F28" s="89">
        <v>18</v>
      </c>
      <c r="G28" s="87" t="s">
        <v>20</v>
      </c>
      <c r="H28" s="90"/>
      <c r="I28" s="90">
        <f>+F28*H28</f>
        <v>0</v>
      </c>
      <c r="J28" s="100"/>
      <c r="K28" s="19"/>
      <c r="L28" s="18"/>
      <c r="M28" s="18"/>
      <c r="N28" s="18"/>
    </row>
    <row r="29" spans="2:22" ht="47.25" customHeight="1">
      <c r="B29" s="86"/>
      <c r="C29" s="87"/>
      <c r="D29" s="87" t="s">
        <v>373</v>
      </c>
      <c r="E29" s="88" t="s">
        <v>425</v>
      </c>
      <c r="F29" s="89">
        <v>18</v>
      </c>
      <c r="G29" s="87" t="s">
        <v>20</v>
      </c>
      <c r="H29" s="90"/>
      <c r="I29" s="90">
        <f t="shared" ref="I29:I35" si="3">+F29*H29</f>
        <v>0</v>
      </c>
      <c r="J29" s="101"/>
      <c r="K29" s="19"/>
      <c r="L29" s="18"/>
      <c r="M29" s="18"/>
      <c r="N29" s="18"/>
    </row>
    <row r="30" spans="2:22" ht="45">
      <c r="B30" s="86"/>
      <c r="C30" s="87"/>
      <c r="D30" s="87" t="s">
        <v>372</v>
      </c>
      <c r="E30" s="88" t="s">
        <v>426</v>
      </c>
      <c r="F30" s="89">
        <v>18</v>
      </c>
      <c r="G30" s="87" t="s">
        <v>20</v>
      </c>
      <c r="H30" s="90"/>
      <c r="I30" s="90">
        <f t="shared" si="3"/>
        <v>0</v>
      </c>
      <c r="J30" s="101"/>
      <c r="K30" s="19"/>
      <c r="L30" s="18"/>
      <c r="M30" s="18"/>
      <c r="N30" s="18"/>
    </row>
    <row r="31" spans="2:22" ht="45">
      <c r="B31" s="86"/>
      <c r="C31" s="87"/>
      <c r="D31" s="87" t="s">
        <v>371</v>
      </c>
      <c r="E31" s="88" t="s">
        <v>427</v>
      </c>
      <c r="F31" s="89">
        <v>18</v>
      </c>
      <c r="G31" s="87" t="s">
        <v>20</v>
      </c>
      <c r="H31" s="90"/>
      <c r="I31" s="90">
        <f t="shared" si="3"/>
        <v>0</v>
      </c>
      <c r="J31" s="101"/>
      <c r="K31" s="19"/>
      <c r="L31" s="18"/>
      <c r="M31" s="18"/>
      <c r="N31" s="18"/>
    </row>
    <row r="32" spans="2:22" ht="36" customHeight="1">
      <c r="B32" s="75"/>
      <c r="C32" s="76"/>
      <c r="D32" s="76" t="s">
        <v>370</v>
      </c>
      <c r="E32" s="77" t="s">
        <v>428</v>
      </c>
      <c r="F32" s="78">
        <v>12</v>
      </c>
      <c r="G32" s="76" t="s">
        <v>20</v>
      </c>
      <c r="H32" s="79"/>
      <c r="I32" s="90">
        <f t="shared" si="3"/>
        <v>0</v>
      </c>
      <c r="J32" s="102"/>
      <c r="K32" s="20"/>
      <c r="L32" s="20"/>
      <c r="M32" s="20"/>
      <c r="N32" s="20"/>
      <c r="O32" s="13"/>
    </row>
    <row r="33" spans="1:22" ht="18">
      <c r="B33" s="86"/>
      <c r="C33" s="87"/>
      <c r="D33" s="87" t="s">
        <v>369</v>
      </c>
      <c r="E33" s="88" t="s">
        <v>368</v>
      </c>
      <c r="F33" s="89">
        <v>195.45</v>
      </c>
      <c r="G33" s="87" t="s">
        <v>420</v>
      </c>
      <c r="H33" s="90"/>
      <c r="I33" s="90">
        <f t="shared" si="3"/>
        <v>0</v>
      </c>
      <c r="J33" s="101"/>
      <c r="K33" s="19"/>
      <c r="L33" s="18"/>
      <c r="M33" s="18"/>
      <c r="N33" s="18"/>
    </row>
    <row r="34" spans="1:22" s="13" customFormat="1" ht="18">
      <c r="B34" s="86"/>
      <c r="C34" s="87"/>
      <c r="D34" s="87" t="s">
        <v>367</v>
      </c>
      <c r="E34" s="88" t="s">
        <v>366</v>
      </c>
      <c r="F34" s="89">
        <v>79.8</v>
      </c>
      <c r="G34" s="87" t="s">
        <v>420</v>
      </c>
      <c r="H34" s="90"/>
      <c r="I34" s="90">
        <f t="shared" si="3"/>
        <v>0</v>
      </c>
      <c r="J34" s="101"/>
      <c r="K34" s="19"/>
      <c r="L34" s="18"/>
      <c r="M34" s="18"/>
      <c r="N34" s="18"/>
    </row>
    <row r="35" spans="1:22" ht="18">
      <c r="B35" s="86"/>
      <c r="C35" s="87"/>
      <c r="D35" s="87" t="s">
        <v>365</v>
      </c>
      <c r="E35" s="88" t="s">
        <v>364</v>
      </c>
      <c r="F35" s="89">
        <v>638</v>
      </c>
      <c r="G35" s="87" t="s">
        <v>420</v>
      </c>
      <c r="H35" s="90"/>
      <c r="I35" s="90">
        <f t="shared" si="3"/>
        <v>0</v>
      </c>
      <c r="J35" s="101"/>
      <c r="K35" s="19"/>
      <c r="L35" s="18"/>
      <c r="M35" s="18"/>
      <c r="N35" s="18"/>
    </row>
    <row r="36" spans="1:22" ht="15">
      <c r="B36" s="74">
        <v>5</v>
      </c>
      <c r="C36" s="57"/>
      <c r="D36" s="57"/>
      <c r="E36" s="82" t="s">
        <v>363</v>
      </c>
      <c r="F36" s="59"/>
      <c r="G36" s="57"/>
      <c r="H36" s="60"/>
      <c r="I36" s="60"/>
      <c r="J36" s="61">
        <f>+I38+I39+I40+I41+I42</f>
        <v>0</v>
      </c>
    </row>
    <row r="37" spans="1:22" ht="15">
      <c r="B37" s="92"/>
      <c r="C37" s="93">
        <v>5.0999999999999996</v>
      </c>
      <c r="D37" s="96"/>
      <c r="E37" s="94" t="s">
        <v>362</v>
      </c>
      <c r="F37" s="95"/>
      <c r="G37" s="96"/>
      <c r="H37" s="97"/>
      <c r="I37" s="98"/>
      <c r="J37" s="99"/>
    </row>
    <row r="38" spans="1:22" ht="51" customHeight="1">
      <c r="B38" s="92"/>
      <c r="C38" s="103"/>
      <c r="D38" s="103" t="s">
        <v>361</v>
      </c>
      <c r="E38" s="104" t="s">
        <v>360</v>
      </c>
      <c r="F38" s="105">
        <v>565</v>
      </c>
      <c r="G38" s="103" t="s">
        <v>429</v>
      </c>
      <c r="H38" s="90"/>
      <c r="I38" s="106">
        <f>+F38*H38</f>
        <v>0</v>
      </c>
      <c r="J38" s="99"/>
      <c r="K38" s="2"/>
    </row>
    <row r="39" spans="1:22" ht="33.75" customHeight="1">
      <c r="B39" s="92"/>
      <c r="C39" s="103"/>
      <c r="D39" s="103" t="s">
        <v>359</v>
      </c>
      <c r="E39" s="104" t="s">
        <v>358</v>
      </c>
      <c r="F39" s="105">
        <v>445</v>
      </c>
      <c r="G39" s="103" t="s">
        <v>429</v>
      </c>
      <c r="H39" s="90"/>
      <c r="I39" s="106">
        <f t="shared" ref="I39:I42" si="4">+F39*H39</f>
        <v>0</v>
      </c>
      <c r="J39" s="99"/>
      <c r="K39" s="2"/>
    </row>
    <row r="40" spans="1:22" ht="36" customHeight="1">
      <c r="B40" s="92"/>
      <c r="C40" s="103"/>
      <c r="D40" s="103" t="s">
        <v>357</v>
      </c>
      <c r="E40" s="104" t="s">
        <v>356</v>
      </c>
      <c r="F40" s="105">
        <v>725</v>
      </c>
      <c r="G40" s="103" t="s">
        <v>13</v>
      </c>
      <c r="H40" s="90"/>
      <c r="I40" s="106">
        <f t="shared" si="4"/>
        <v>0</v>
      </c>
      <c r="J40" s="99"/>
      <c r="K40" s="2"/>
    </row>
    <row r="41" spans="1:22" ht="15">
      <c r="B41" s="92"/>
      <c r="C41" s="103"/>
      <c r="D41" s="103" t="s">
        <v>355</v>
      </c>
      <c r="E41" s="104" t="s">
        <v>354</v>
      </c>
      <c r="F41" s="105">
        <v>54</v>
      </c>
      <c r="G41" s="103" t="s">
        <v>13</v>
      </c>
      <c r="H41" s="90"/>
      <c r="I41" s="106">
        <f t="shared" si="4"/>
        <v>0</v>
      </c>
      <c r="J41" s="99"/>
      <c r="L41" s="13"/>
    </row>
    <row r="42" spans="1:22" ht="49.5" customHeight="1">
      <c r="B42" s="92"/>
      <c r="C42" s="103"/>
      <c r="D42" s="103" t="s">
        <v>353</v>
      </c>
      <c r="E42" s="104" t="s">
        <v>352</v>
      </c>
      <c r="F42" s="105">
        <v>2</v>
      </c>
      <c r="G42" s="103" t="s">
        <v>20</v>
      </c>
      <c r="H42" s="90"/>
      <c r="I42" s="106">
        <f t="shared" si="4"/>
        <v>0</v>
      </c>
      <c r="J42" s="107"/>
      <c r="L42" s="13"/>
    </row>
    <row r="43" spans="1:22" ht="15">
      <c r="B43" s="92"/>
      <c r="C43" s="93">
        <v>5.2</v>
      </c>
      <c r="D43" s="96"/>
      <c r="E43" s="94" t="s">
        <v>351</v>
      </c>
      <c r="F43" s="95"/>
      <c r="G43" s="96"/>
      <c r="H43" s="97"/>
      <c r="I43" s="98"/>
      <c r="J43" s="108">
        <f>+J44+J49+J56+J67</f>
        <v>0</v>
      </c>
    </row>
    <row r="44" spans="1:22" ht="15">
      <c r="B44" s="92"/>
      <c r="C44" s="103"/>
      <c r="D44" s="109" t="s">
        <v>350</v>
      </c>
      <c r="E44" s="110" t="s">
        <v>349</v>
      </c>
      <c r="F44" s="111"/>
      <c r="G44" s="112"/>
      <c r="H44" s="113"/>
      <c r="I44" s="114"/>
      <c r="J44" s="115">
        <f>+I45+I46+I47+I48</f>
        <v>0</v>
      </c>
    </row>
    <row r="45" spans="1:22" ht="18">
      <c r="B45" s="92"/>
      <c r="C45" s="103"/>
      <c r="D45" s="103" t="s">
        <v>348</v>
      </c>
      <c r="E45" s="88" t="s">
        <v>347</v>
      </c>
      <c r="F45" s="89">
        <v>3.89</v>
      </c>
      <c r="G45" s="87" t="s">
        <v>420</v>
      </c>
      <c r="H45" s="90"/>
      <c r="I45" s="90">
        <f>+F45*H45</f>
        <v>0</v>
      </c>
      <c r="J45" s="99"/>
      <c r="K45" s="2"/>
    </row>
    <row r="46" spans="1:22" ht="18">
      <c r="B46" s="92"/>
      <c r="C46" s="103"/>
      <c r="D46" s="103" t="s">
        <v>346</v>
      </c>
      <c r="E46" s="88" t="s">
        <v>345</v>
      </c>
      <c r="F46" s="89">
        <v>145.15</v>
      </c>
      <c r="G46" s="87" t="s">
        <v>420</v>
      </c>
      <c r="H46" s="90"/>
      <c r="I46" s="90">
        <f t="shared" ref="I46:I48" si="5">+F46*H46</f>
        <v>0</v>
      </c>
      <c r="J46" s="99"/>
      <c r="K46" s="2"/>
    </row>
    <row r="47" spans="1:22" ht="27" customHeight="1">
      <c r="B47" s="116"/>
      <c r="C47" s="117"/>
      <c r="D47" s="103" t="s">
        <v>344</v>
      </c>
      <c r="E47" s="88" t="s">
        <v>430</v>
      </c>
      <c r="F47" s="89">
        <v>47</v>
      </c>
      <c r="G47" s="87" t="s">
        <v>420</v>
      </c>
      <c r="H47" s="90"/>
      <c r="I47" s="90">
        <f t="shared" si="5"/>
        <v>0</v>
      </c>
      <c r="J47" s="99"/>
      <c r="L47" s="13"/>
    </row>
    <row r="48" spans="1:22" s="1" customFormat="1" ht="18">
      <c r="A48"/>
      <c r="B48" s="92"/>
      <c r="C48" s="106"/>
      <c r="D48" s="103" t="s">
        <v>343</v>
      </c>
      <c r="E48" s="88" t="s">
        <v>342</v>
      </c>
      <c r="F48" s="89">
        <v>94.26</v>
      </c>
      <c r="G48" s="87" t="s">
        <v>431</v>
      </c>
      <c r="H48" s="90"/>
      <c r="I48" s="90">
        <f t="shared" si="5"/>
        <v>0</v>
      </c>
      <c r="J48" s="99"/>
      <c r="K48" s="2"/>
      <c r="L48"/>
      <c r="M48"/>
      <c r="N48"/>
      <c r="O48"/>
      <c r="P48"/>
      <c r="Q48"/>
      <c r="R48"/>
      <c r="S48"/>
      <c r="T48"/>
      <c r="U48"/>
      <c r="V48"/>
    </row>
    <row r="49" spans="1:22" s="1" customFormat="1" ht="15">
      <c r="A49"/>
      <c r="B49" s="92"/>
      <c r="C49" s="106"/>
      <c r="D49" s="109" t="s">
        <v>341</v>
      </c>
      <c r="E49" s="110" t="s">
        <v>340</v>
      </c>
      <c r="F49" s="111"/>
      <c r="G49" s="112"/>
      <c r="H49" s="113"/>
      <c r="I49" s="114"/>
      <c r="J49" s="115">
        <f>+I50+I51+I52+I53+I54+I55</f>
        <v>0</v>
      </c>
      <c r="K49"/>
      <c r="L49"/>
      <c r="M49"/>
      <c r="N49"/>
      <c r="O49"/>
      <c r="P49"/>
      <c r="Q49"/>
      <c r="R49"/>
      <c r="S49"/>
      <c r="T49"/>
      <c r="U49"/>
      <c r="V49"/>
    </row>
    <row r="50" spans="1:22" s="1" customFormat="1" ht="30">
      <c r="A50"/>
      <c r="B50" s="92"/>
      <c r="C50" s="106"/>
      <c r="D50" s="103" t="s">
        <v>339</v>
      </c>
      <c r="E50" s="104" t="s">
        <v>338</v>
      </c>
      <c r="F50" s="105">
        <v>148.4</v>
      </c>
      <c r="G50" s="103" t="s">
        <v>429</v>
      </c>
      <c r="H50" s="90"/>
      <c r="I50" s="106">
        <f>+F50*H50</f>
        <v>0</v>
      </c>
      <c r="J50" s="99"/>
      <c r="K50" s="2"/>
      <c r="L50"/>
      <c r="M50"/>
      <c r="N50"/>
      <c r="O50"/>
      <c r="P50"/>
      <c r="Q50"/>
      <c r="R50"/>
      <c r="S50"/>
      <c r="T50"/>
      <c r="U50"/>
      <c r="V50"/>
    </row>
    <row r="51" spans="1:22" s="1" customFormat="1" ht="21" customHeight="1">
      <c r="A51" s="13"/>
      <c r="B51" s="92"/>
      <c r="C51" s="106"/>
      <c r="D51" s="103" t="s">
        <v>337</v>
      </c>
      <c r="E51" s="104" t="s">
        <v>336</v>
      </c>
      <c r="F51" s="105" t="s">
        <v>335</v>
      </c>
      <c r="G51" s="103" t="s">
        <v>432</v>
      </c>
      <c r="H51" s="90"/>
      <c r="I51" s="106">
        <f t="shared" ref="I51:I55" si="6">+F51*H51</f>
        <v>0</v>
      </c>
      <c r="J51" s="99"/>
      <c r="K51" s="2"/>
      <c r="L51" s="13"/>
      <c r="M51" s="13"/>
      <c r="N51" s="13"/>
      <c r="O51" s="13"/>
      <c r="P51" s="13"/>
      <c r="Q51" s="13"/>
      <c r="R51" s="13"/>
      <c r="S51" s="13"/>
      <c r="T51" s="13"/>
      <c r="U51" s="13"/>
      <c r="V51" s="13"/>
    </row>
    <row r="52" spans="1:22" s="1" customFormat="1" ht="29.25" customHeight="1">
      <c r="A52"/>
      <c r="B52" s="92"/>
      <c r="C52" s="106"/>
      <c r="D52" s="103" t="s">
        <v>334</v>
      </c>
      <c r="E52" s="104" t="s">
        <v>433</v>
      </c>
      <c r="F52" s="105">
        <v>53</v>
      </c>
      <c r="G52" s="103" t="s">
        <v>432</v>
      </c>
      <c r="H52" s="90"/>
      <c r="I52" s="106">
        <f t="shared" si="6"/>
        <v>0</v>
      </c>
      <c r="J52" s="99"/>
      <c r="K52"/>
      <c r="L52" s="13"/>
      <c r="M52"/>
      <c r="N52"/>
      <c r="O52"/>
      <c r="P52"/>
      <c r="Q52"/>
      <c r="R52"/>
      <c r="S52"/>
      <c r="T52"/>
      <c r="U52"/>
      <c r="V52"/>
    </row>
    <row r="53" spans="1:22" s="1" customFormat="1" ht="30">
      <c r="A53"/>
      <c r="B53" s="92"/>
      <c r="C53" s="106"/>
      <c r="D53" s="103" t="s">
        <v>333</v>
      </c>
      <c r="E53" s="104" t="s">
        <v>332</v>
      </c>
      <c r="F53" s="105">
        <v>130</v>
      </c>
      <c r="G53" s="103" t="s">
        <v>429</v>
      </c>
      <c r="H53" s="90"/>
      <c r="I53" s="106">
        <f t="shared" si="6"/>
        <v>0</v>
      </c>
      <c r="J53" s="99"/>
      <c r="K53" s="2"/>
      <c r="L53"/>
      <c r="M53"/>
      <c r="N53"/>
      <c r="O53"/>
      <c r="P53"/>
      <c r="Q53"/>
      <c r="R53"/>
      <c r="S53"/>
      <c r="T53"/>
      <c r="U53"/>
      <c r="V53"/>
    </row>
    <row r="54" spans="1:22" s="1" customFormat="1" ht="18">
      <c r="A54"/>
      <c r="B54" s="92"/>
      <c r="C54" s="106"/>
      <c r="D54" s="103" t="s">
        <v>331</v>
      </c>
      <c r="E54" s="104" t="s">
        <v>297</v>
      </c>
      <c r="F54" s="105">
        <v>689</v>
      </c>
      <c r="G54" s="103" t="s">
        <v>429</v>
      </c>
      <c r="H54" s="90"/>
      <c r="I54" s="106">
        <f t="shared" si="6"/>
        <v>0</v>
      </c>
      <c r="J54" s="99"/>
      <c r="K54" s="2"/>
      <c r="L54"/>
      <c r="M54"/>
      <c r="N54"/>
      <c r="O54"/>
      <c r="P54"/>
      <c r="Q54"/>
      <c r="R54"/>
      <c r="S54"/>
      <c r="T54"/>
      <c r="U54"/>
      <c r="V54"/>
    </row>
    <row r="55" spans="1:22" s="1" customFormat="1" ht="18">
      <c r="A55"/>
      <c r="B55" s="92"/>
      <c r="C55" s="106"/>
      <c r="D55" s="103" t="s">
        <v>330</v>
      </c>
      <c r="E55" s="104" t="s">
        <v>329</v>
      </c>
      <c r="F55" s="105">
        <v>819</v>
      </c>
      <c r="G55" s="103" t="s">
        <v>429</v>
      </c>
      <c r="H55" s="90"/>
      <c r="I55" s="106">
        <f t="shared" si="6"/>
        <v>0</v>
      </c>
      <c r="J55" s="99"/>
      <c r="K55" s="2"/>
      <c r="L55"/>
      <c r="M55"/>
      <c r="N55"/>
      <c r="O55"/>
      <c r="P55"/>
      <c r="Q55"/>
      <c r="R55"/>
      <c r="S55"/>
      <c r="T55"/>
      <c r="U55"/>
      <c r="V55"/>
    </row>
    <row r="56" spans="1:22" s="1" customFormat="1" ht="15">
      <c r="A56"/>
      <c r="B56" s="92"/>
      <c r="C56" s="106"/>
      <c r="D56" s="109" t="s">
        <v>328</v>
      </c>
      <c r="E56" s="110" t="s">
        <v>327</v>
      </c>
      <c r="F56" s="111"/>
      <c r="G56" s="112"/>
      <c r="H56" s="113"/>
      <c r="I56" s="114"/>
      <c r="J56" s="115">
        <f>+I57+I58+I59+I60+I61+I62+I63+I64+I65+I66</f>
        <v>0</v>
      </c>
      <c r="K56"/>
      <c r="L56"/>
      <c r="M56"/>
      <c r="N56"/>
      <c r="O56"/>
      <c r="P56"/>
      <c r="Q56"/>
      <c r="R56"/>
      <c r="S56"/>
      <c r="T56"/>
      <c r="U56"/>
      <c r="V56"/>
    </row>
    <row r="57" spans="1:22" s="1" customFormat="1" ht="58.15" customHeight="1">
      <c r="A57"/>
      <c r="B57" s="92"/>
      <c r="C57" s="106"/>
      <c r="D57" s="103" t="s">
        <v>326</v>
      </c>
      <c r="E57" s="104" t="s">
        <v>325</v>
      </c>
      <c r="F57" s="105">
        <v>350</v>
      </c>
      <c r="G57" s="103" t="s">
        <v>429</v>
      </c>
      <c r="H57" s="106"/>
      <c r="I57" s="106">
        <f>+F57*H57</f>
        <v>0</v>
      </c>
      <c r="J57" s="99"/>
      <c r="K57" s="2"/>
      <c r="L57"/>
      <c r="M57"/>
      <c r="N57"/>
      <c r="O57"/>
      <c r="P57"/>
      <c r="Q57"/>
      <c r="R57"/>
      <c r="S57"/>
      <c r="T57"/>
      <c r="U57"/>
      <c r="V57"/>
    </row>
    <row r="58" spans="1:22" s="1" customFormat="1" ht="15">
      <c r="A58"/>
      <c r="B58" s="92"/>
      <c r="C58" s="106"/>
      <c r="D58" s="103" t="s">
        <v>324</v>
      </c>
      <c r="E58" s="104" t="s">
        <v>309</v>
      </c>
      <c r="F58" s="105">
        <v>1</v>
      </c>
      <c r="G58" s="103" t="s">
        <v>11</v>
      </c>
      <c r="H58" s="106"/>
      <c r="I58" s="106">
        <f t="shared" ref="I58:I66" si="7">+F58*H58</f>
        <v>0</v>
      </c>
      <c r="J58" s="99"/>
      <c r="K58"/>
      <c r="L58"/>
      <c r="M58"/>
      <c r="N58"/>
      <c r="O58"/>
      <c r="P58"/>
      <c r="Q58"/>
      <c r="R58"/>
      <c r="S58"/>
      <c r="T58"/>
      <c r="U58"/>
      <c r="V58"/>
    </row>
    <row r="59" spans="1:22" s="1" customFormat="1" ht="15">
      <c r="A59"/>
      <c r="B59" s="92"/>
      <c r="C59" s="106"/>
      <c r="D59" s="103" t="s">
        <v>323</v>
      </c>
      <c r="E59" s="104" t="s">
        <v>434</v>
      </c>
      <c r="F59" s="105">
        <v>312</v>
      </c>
      <c r="G59" s="103" t="s">
        <v>13</v>
      </c>
      <c r="H59" s="106"/>
      <c r="I59" s="106">
        <f t="shared" si="7"/>
        <v>0</v>
      </c>
      <c r="J59" s="99"/>
      <c r="K59"/>
      <c r="L59"/>
      <c r="M59"/>
      <c r="N59"/>
      <c r="O59"/>
      <c r="P59"/>
      <c r="Q59"/>
      <c r="R59"/>
      <c r="S59"/>
      <c r="T59"/>
      <c r="U59"/>
      <c r="V59"/>
    </row>
    <row r="60" spans="1:22" s="1" customFormat="1" ht="15">
      <c r="A60"/>
      <c r="B60" s="92"/>
      <c r="C60" s="106"/>
      <c r="D60" s="103" t="s">
        <v>322</v>
      </c>
      <c r="E60" s="104" t="s">
        <v>435</v>
      </c>
      <c r="F60" s="105">
        <v>192</v>
      </c>
      <c r="G60" s="103" t="s">
        <v>13</v>
      </c>
      <c r="H60" s="106"/>
      <c r="I60" s="106">
        <f t="shared" si="7"/>
        <v>0</v>
      </c>
      <c r="J60" s="99"/>
      <c r="K60"/>
      <c r="L60"/>
      <c r="M60"/>
      <c r="N60"/>
      <c r="O60"/>
      <c r="P60"/>
      <c r="Q60"/>
      <c r="R60"/>
      <c r="S60"/>
      <c r="T60"/>
      <c r="U60"/>
      <c r="V60"/>
    </row>
    <row r="61" spans="1:22" s="1" customFormat="1" ht="15">
      <c r="A61"/>
      <c r="B61" s="116"/>
      <c r="C61" s="118"/>
      <c r="D61" s="119" t="s">
        <v>321</v>
      </c>
      <c r="E61" s="104" t="s">
        <v>320</v>
      </c>
      <c r="F61" s="105">
        <v>240</v>
      </c>
      <c r="G61" s="120" t="s">
        <v>304</v>
      </c>
      <c r="H61" s="106"/>
      <c r="I61" s="106">
        <f t="shared" si="7"/>
        <v>0</v>
      </c>
      <c r="J61" s="99"/>
      <c r="K61" s="13"/>
      <c r="L61" s="13"/>
      <c r="M61"/>
      <c r="N61"/>
      <c r="O61"/>
      <c r="P61"/>
      <c r="Q61"/>
      <c r="R61"/>
      <c r="S61"/>
      <c r="T61"/>
      <c r="U61"/>
      <c r="V61"/>
    </row>
    <row r="62" spans="1:22" s="1" customFormat="1" ht="30">
      <c r="A62"/>
      <c r="B62" s="92"/>
      <c r="C62" s="106"/>
      <c r="D62" s="103" t="s">
        <v>319</v>
      </c>
      <c r="E62" s="104" t="s">
        <v>436</v>
      </c>
      <c r="F62" s="105">
        <v>100</v>
      </c>
      <c r="G62" s="103" t="s">
        <v>20</v>
      </c>
      <c r="H62" s="106"/>
      <c r="I62" s="106">
        <f t="shared" si="7"/>
        <v>0</v>
      </c>
      <c r="J62" s="99"/>
      <c r="K62" s="13"/>
      <c r="L62" s="13"/>
      <c r="M62"/>
      <c r="N62"/>
      <c r="O62"/>
      <c r="P62"/>
      <c r="Q62"/>
      <c r="R62"/>
      <c r="S62"/>
      <c r="T62"/>
      <c r="U62"/>
      <c r="V62"/>
    </row>
    <row r="63" spans="1:22" s="1" customFormat="1" ht="30">
      <c r="A63"/>
      <c r="B63" s="92"/>
      <c r="C63" s="106"/>
      <c r="D63" s="103" t="s">
        <v>318</v>
      </c>
      <c r="E63" s="104" t="s">
        <v>301</v>
      </c>
      <c r="F63" s="105">
        <v>1</v>
      </c>
      <c r="G63" s="103" t="s">
        <v>11</v>
      </c>
      <c r="H63" s="106"/>
      <c r="I63" s="106">
        <f t="shared" si="7"/>
        <v>0</v>
      </c>
      <c r="J63" s="99"/>
      <c r="K63"/>
      <c r="L63"/>
      <c r="M63"/>
      <c r="N63"/>
      <c r="O63"/>
      <c r="P63"/>
      <c r="Q63"/>
      <c r="R63"/>
      <c r="S63"/>
      <c r="T63"/>
      <c r="U63"/>
      <c r="V63"/>
    </row>
    <row r="64" spans="1:22" s="1" customFormat="1" ht="18">
      <c r="A64"/>
      <c r="B64" s="92"/>
      <c r="C64" s="106"/>
      <c r="D64" s="103" t="s">
        <v>317</v>
      </c>
      <c r="E64" s="104" t="s">
        <v>299</v>
      </c>
      <c r="F64" s="105">
        <v>144</v>
      </c>
      <c r="G64" s="103" t="s">
        <v>429</v>
      </c>
      <c r="H64" s="106"/>
      <c r="I64" s="106">
        <f t="shared" si="7"/>
        <v>0</v>
      </c>
      <c r="J64" s="99"/>
      <c r="K64"/>
      <c r="L64"/>
      <c r="M64"/>
      <c r="N64"/>
      <c r="O64"/>
      <c r="P64"/>
      <c r="Q64"/>
      <c r="R64"/>
      <c r="S64"/>
      <c r="T64"/>
      <c r="U64"/>
      <c r="V64"/>
    </row>
    <row r="65" spans="1:22" s="1" customFormat="1" ht="18">
      <c r="A65"/>
      <c r="B65" s="92"/>
      <c r="C65" s="106"/>
      <c r="D65" s="103" t="s">
        <v>316</v>
      </c>
      <c r="E65" s="104" t="s">
        <v>297</v>
      </c>
      <c r="F65" s="105">
        <v>144</v>
      </c>
      <c r="G65" s="103" t="s">
        <v>429</v>
      </c>
      <c r="H65" s="90"/>
      <c r="I65" s="106">
        <f t="shared" si="7"/>
        <v>0</v>
      </c>
      <c r="J65" s="99"/>
      <c r="K65" s="2"/>
      <c r="L65"/>
      <c r="M65"/>
      <c r="N65"/>
      <c r="O65"/>
      <c r="P65"/>
      <c r="Q65"/>
      <c r="R65"/>
      <c r="S65"/>
      <c r="T65"/>
      <c r="U65"/>
      <c r="V65"/>
    </row>
    <row r="66" spans="1:22" s="1" customFormat="1" ht="18">
      <c r="A66"/>
      <c r="B66" s="92"/>
      <c r="C66" s="106"/>
      <c r="D66" s="103" t="s">
        <v>315</v>
      </c>
      <c r="E66" s="104" t="s">
        <v>295</v>
      </c>
      <c r="F66" s="105">
        <v>144</v>
      </c>
      <c r="G66" s="103" t="s">
        <v>429</v>
      </c>
      <c r="H66" s="90"/>
      <c r="I66" s="106">
        <f t="shared" si="7"/>
        <v>0</v>
      </c>
      <c r="J66" s="99"/>
      <c r="K66" s="2"/>
      <c r="L66"/>
      <c r="M66"/>
      <c r="N66"/>
      <c r="O66"/>
      <c r="P66"/>
      <c r="Q66"/>
      <c r="R66"/>
      <c r="S66"/>
      <c r="T66"/>
      <c r="U66"/>
      <c r="V66"/>
    </row>
    <row r="67" spans="1:22" s="1" customFormat="1" ht="15">
      <c r="A67"/>
      <c r="B67" s="92"/>
      <c r="C67" s="106"/>
      <c r="D67" s="109" t="s">
        <v>314</v>
      </c>
      <c r="E67" s="110" t="s">
        <v>313</v>
      </c>
      <c r="F67" s="111"/>
      <c r="G67" s="112"/>
      <c r="H67" s="113"/>
      <c r="I67" s="114"/>
      <c r="J67" s="115">
        <f>+I68+I69+I70+I71+I72+I74+I75+I76+I77</f>
        <v>0</v>
      </c>
      <c r="K67"/>
      <c r="L67"/>
      <c r="M67"/>
      <c r="N67"/>
      <c r="O67"/>
      <c r="P67"/>
      <c r="Q67"/>
      <c r="R67"/>
      <c r="S67"/>
      <c r="T67"/>
      <c r="U67"/>
      <c r="V67"/>
    </row>
    <row r="68" spans="1:22" s="1" customFormat="1" ht="70.5" customHeight="1">
      <c r="A68"/>
      <c r="B68" s="92"/>
      <c r="C68" s="106"/>
      <c r="D68" s="103" t="s">
        <v>312</v>
      </c>
      <c r="E68" s="104" t="s">
        <v>311</v>
      </c>
      <c r="F68" s="105">
        <v>256</v>
      </c>
      <c r="G68" s="103" t="s">
        <v>429</v>
      </c>
      <c r="H68" s="106"/>
      <c r="I68" s="106">
        <f>+F68*H68</f>
        <v>0</v>
      </c>
      <c r="J68" s="99"/>
      <c r="K68"/>
      <c r="L68"/>
      <c r="M68"/>
      <c r="N68"/>
      <c r="O68"/>
      <c r="P68"/>
      <c r="Q68"/>
      <c r="R68"/>
      <c r="S68"/>
      <c r="T68"/>
      <c r="U68"/>
      <c r="V68"/>
    </row>
    <row r="69" spans="1:22" s="1" customFormat="1" ht="15">
      <c r="A69"/>
      <c r="B69" s="92"/>
      <c r="C69" s="106"/>
      <c r="D69" s="103" t="s">
        <v>310</v>
      </c>
      <c r="E69" s="104" t="s">
        <v>309</v>
      </c>
      <c r="F69" s="105">
        <v>1</v>
      </c>
      <c r="G69" s="103" t="s">
        <v>11</v>
      </c>
      <c r="H69" s="106"/>
      <c r="I69" s="106">
        <f t="shared" ref="I69:I77" si="8">+F69*H69</f>
        <v>0</v>
      </c>
      <c r="J69" s="99"/>
      <c r="K69"/>
      <c r="L69"/>
      <c r="M69"/>
      <c r="N69"/>
      <c r="O69"/>
      <c r="P69"/>
      <c r="Q69"/>
      <c r="R69"/>
      <c r="S69"/>
      <c r="T69"/>
      <c r="U69"/>
      <c r="V69"/>
    </row>
    <row r="70" spans="1:22" s="1" customFormat="1" ht="15">
      <c r="A70"/>
      <c r="B70" s="92"/>
      <c r="C70" s="106"/>
      <c r="D70" s="103" t="s">
        <v>308</v>
      </c>
      <c r="E70" s="104" t="s">
        <v>434</v>
      </c>
      <c r="F70" s="105">
        <v>168</v>
      </c>
      <c r="G70" s="103" t="s">
        <v>13</v>
      </c>
      <c r="H70" s="106"/>
      <c r="I70" s="106">
        <f t="shared" si="8"/>
        <v>0</v>
      </c>
      <c r="J70" s="99"/>
      <c r="K70"/>
      <c r="L70"/>
      <c r="M70"/>
      <c r="N70"/>
      <c r="O70"/>
      <c r="P70"/>
      <c r="Q70"/>
      <c r="R70"/>
      <c r="S70"/>
      <c r="T70"/>
      <c r="U70"/>
      <c r="V70"/>
    </row>
    <row r="71" spans="1:22" s="1" customFormat="1" ht="15">
      <c r="A71"/>
      <c r="B71" s="92"/>
      <c r="C71" s="106"/>
      <c r="D71" s="103" t="s">
        <v>307</v>
      </c>
      <c r="E71" s="104" t="s">
        <v>435</v>
      </c>
      <c r="F71" s="105">
        <v>105</v>
      </c>
      <c r="G71" s="103" t="s">
        <v>13</v>
      </c>
      <c r="H71" s="106"/>
      <c r="I71" s="106">
        <f t="shared" si="8"/>
        <v>0</v>
      </c>
      <c r="J71" s="99"/>
      <c r="K71"/>
      <c r="L71"/>
      <c r="M71"/>
      <c r="N71"/>
      <c r="O71"/>
      <c r="P71"/>
      <c r="Q71"/>
      <c r="R71"/>
      <c r="S71"/>
      <c r="T71"/>
      <c r="U71"/>
      <c r="V71"/>
    </row>
    <row r="72" spans="1:22" s="1" customFormat="1" ht="15">
      <c r="A72"/>
      <c r="B72" s="92"/>
      <c r="C72" s="106"/>
      <c r="D72" s="103" t="s">
        <v>306</v>
      </c>
      <c r="E72" s="104" t="s">
        <v>305</v>
      </c>
      <c r="F72" s="105">
        <v>190</v>
      </c>
      <c r="G72" s="103" t="s">
        <v>304</v>
      </c>
      <c r="H72" s="106"/>
      <c r="I72" s="106">
        <f t="shared" si="8"/>
        <v>0</v>
      </c>
      <c r="J72" s="99"/>
      <c r="K72"/>
      <c r="L72"/>
      <c r="M72"/>
      <c r="N72"/>
      <c r="O72"/>
      <c r="P72"/>
      <c r="Q72"/>
      <c r="R72"/>
      <c r="S72"/>
      <c r="T72"/>
      <c r="U72"/>
      <c r="V72"/>
    </row>
    <row r="73" spans="1:22" s="1" customFormat="1" ht="30">
      <c r="A73"/>
      <c r="B73" s="92"/>
      <c r="C73" s="106"/>
      <c r="D73" s="103" t="s">
        <v>303</v>
      </c>
      <c r="E73" s="104" t="s">
        <v>436</v>
      </c>
      <c r="F73" s="105">
        <v>480</v>
      </c>
      <c r="G73" s="103" t="s">
        <v>20</v>
      </c>
      <c r="H73" s="106"/>
      <c r="I73" s="106">
        <f t="shared" si="8"/>
        <v>0</v>
      </c>
      <c r="J73" s="99"/>
      <c r="K73"/>
      <c r="L73"/>
      <c r="M73"/>
      <c r="N73"/>
      <c r="O73"/>
      <c r="P73"/>
      <c r="Q73"/>
      <c r="R73"/>
      <c r="S73"/>
      <c r="T73"/>
      <c r="U73"/>
      <c r="V73"/>
    </row>
    <row r="74" spans="1:22" s="1" customFormat="1" ht="30">
      <c r="A74"/>
      <c r="B74" s="92"/>
      <c r="C74" s="106"/>
      <c r="D74" s="103" t="s">
        <v>302</v>
      </c>
      <c r="E74" s="104" t="s">
        <v>301</v>
      </c>
      <c r="F74" s="105">
        <v>1</v>
      </c>
      <c r="G74" s="103" t="s">
        <v>11</v>
      </c>
      <c r="H74" s="106"/>
      <c r="I74" s="106">
        <f t="shared" si="8"/>
        <v>0</v>
      </c>
      <c r="J74" s="99"/>
      <c r="K74"/>
      <c r="L74"/>
      <c r="M74"/>
      <c r="N74"/>
      <c r="O74"/>
      <c r="P74"/>
      <c r="Q74"/>
      <c r="R74"/>
      <c r="S74"/>
      <c r="T74"/>
      <c r="U74"/>
      <c r="V74"/>
    </row>
    <row r="75" spans="1:22" s="1" customFormat="1" ht="18">
      <c r="A75"/>
      <c r="B75" s="92"/>
      <c r="C75" s="106"/>
      <c r="D75" s="103" t="s">
        <v>300</v>
      </c>
      <c r="E75" s="104" t="s">
        <v>299</v>
      </c>
      <c r="F75" s="105">
        <v>65</v>
      </c>
      <c r="G75" s="103" t="s">
        <v>429</v>
      </c>
      <c r="H75" s="106"/>
      <c r="I75" s="106">
        <f t="shared" si="8"/>
        <v>0</v>
      </c>
      <c r="J75" s="99"/>
      <c r="K75"/>
      <c r="L75"/>
      <c r="M75"/>
      <c r="N75"/>
      <c r="O75"/>
      <c r="P75"/>
      <c r="Q75"/>
      <c r="R75"/>
      <c r="S75"/>
      <c r="T75"/>
      <c r="U75"/>
      <c r="V75"/>
    </row>
    <row r="76" spans="1:22" s="1" customFormat="1" ht="18">
      <c r="A76"/>
      <c r="B76" s="92"/>
      <c r="C76" s="106"/>
      <c r="D76" s="103" t="s">
        <v>298</v>
      </c>
      <c r="E76" s="104" t="s">
        <v>297</v>
      </c>
      <c r="F76" s="105">
        <v>65</v>
      </c>
      <c r="G76" s="103" t="s">
        <v>429</v>
      </c>
      <c r="H76" s="90"/>
      <c r="I76" s="106">
        <f t="shared" si="8"/>
        <v>0</v>
      </c>
      <c r="J76" s="99"/>
      <c r="K76" s="2"/>
      <c r="L76"/>
      <c r="M76"/>
      <c r="N76"/>
      <c r="O76"/>
      <c r="P76"/>
      <c r="Q76"/>
      <c r="R76"/>
      <c r="S76"/>
      <c r="T76"/>
      <c r="U76"/>
      <c r="V76"/>
    </row>
    <row r="77" spans="1:22" s="14" customFormat="1" ht="18">
      <c r="A77"/>
      <c r="B77" s="92"/>
      <c r="C77" s="106"/>
      <c r="D77" s="103" t="s">
        <v>296</v>
      </c>
      <c r="E77" s="104" t="s">
        <v>295</v>
      </c>
      <c r="F77" s="105">
        <v>65</v>
      </c>
      <c r="G77" s="103" t="s">
        <v>429</v>
      </c>
      <c r="H77" s="90"/>
      <c r="I77" s="106">
        <f t="shared" si="8"/>
        <v>0</v>
      </c>
      <c r="J77" s="99"/>
      <c r="K77" s="2"/>
      <c r="L77"/>
      <c r="M77"/>
      <c r="N77"/>
      <c r="O77"/>
      <c r="P77"/>
      <c r="Q77"/>
      <c r="R77"/>
      <c r="S77"/>
      <c r="T77"/>
      <c r="U77"/>
      <c r="V77"/>
    </row>
    <row r="78" spans="1:22" s="14" customFormat="1" ht="15">
      <c r="A78"/>
      <c r="B78" s="92"/>
      <c r="C78" s="93">
        <v>5.3</v>
      </c>
      <c r="D78" s="121"/>
      <c r="E78" s="122" t="s">
        <v>294</v>
      </c>
      <c r="F78" s="123"/>
      <c r="G78" s="121"/>
      <c r="H78" s="124"/>
      <c r="I78" s="125"/>
      <c r="J78" s="126">
        <f>+J79+J84</f>
        <v>0</v>
      </c>
      <c r="K78"/>
      <c r="L78"/>
      <c r="M78"/>
      <c r="N78"/>
      <c r="O78"/>
      <c r="P78"/>
      <c r="Q78"/>
      <c r="R78"/>
      <c r="S78"/>
      <c r="T78"/>
      <c r="U78"/>
      <c r="V78"/>
    </row>
    <row r="79" spans="1:22" s="14" customFormat="1" ht="15">
      <c r="A79"/>
      <c r="B79" s="92"/>
      <c r="C79" s="106"/>
      <c r="D79" s="109" t="s">
        <v>293</v>
      </c>
      <c r="E79" s="110" t="s">
        <v>292</v>
      </c>
      <c r="F79" s="111"/>
      <c r="G79" s="112"/>
      <c r="H79" s="113"/>
      <c r="I79" s="114"/>
      <c r="J79" s="115">
        <f>+I80+I81+I82+I83</f>
        <v>0</v>
      </c>
      <c r="K79"/>
      <c r="L79"/>
      <c r="M79"/>
      <c r="N79"/>
      <c r="O79"/>
      <c r="P79"/>
      <c r="Q79"/>
      <c r="R79"/>
      <c r="S79"/>
      <c r="T79"/>
      <c r="U79"/>
      <c r="V79"/>
    </row>
    <row r="80" spans="1:22" s="14" customFormat="1" ht="30">
      <c r="A80"/>
      <c r="B80" s="92"/>
      <c r="C80" s="106"/>
      <c r="D80" s="103" t="s">
        <v>291</v>
      </c>
      <c r="E80" s="104" t="s">
        <v>437</v>
      </c>
      <c r="F80" s="105">
        <v>0.45</v>
      </c>
      <c r="G80" s="103" t="s">
        <v>429</v>
      </c>
      <c r="H80" s="106"/>
      <c r="I80" s="106">
        <f>+F80*H80</f>
        <v>0</v>
      </c>
      <c r="J80" s="99"/>
      <c r="K80" s="2"/>
      <c r="L80"/>
      <c r="M80"/>
      <c r="N80"/>
      <c r="O80"/>
      <c r="P80"/>
      <c r="Q80"/>
      <c r="R80"/>
      <c r="S80"/>
      <c r="T80"/>
      <c r="U80"/>
      <c r="V80"/>
    </row>
    <row r="81" spans="1:22" s="14" customFormat="1" ht="30">
      <c r="A81"/>
      <c r="B81" s="92"/>
      <c r="C81" s="106"/>
      <c r="D81" s="103" t="s">
        <v>290</v>
      </c>
      <c r="E81" s="104" t="s">
        <v>289</v>
      </c>
      <c r="F81" s="105">
        <v>3.86</v>
      </c>
      <c r="G81" s="103" t="s">
        <v>13</v>
      </c>
      <c r="H81" s="106"/>
      <c r="I81" s="106">
        <f t="shared" ref="I81:I83" si="9">+F81*H81</f>
        <v>0</v>
      </c>
      <c r="J81" s="99"/>
      <c r="K81"/>
      <c r="L81"/>
      <c r="M81"/>
      <c r="N81"/>
      <c r="O81"/>
      <c r="P81"/>
      <c r="Q81"/>
      <c r="R81"/>
      <c r="S81"/>
      <c r="T81"/>
      <c r="U81"/>
      <c r="V81"/>
    </row>
    <row r="82" spans="1:22" s="14" customFormat="1" ht="51.75" customHeight="1">
      <c r="A82"/>
      <c r="B82" s="92"/>
      <c r="C82" s="106"/>
      <c r="D82" s="103" t="s">
        <v>288</v>
      </c>
      <c r="E82" s="104" t="s">
        <v>287</v>
      </c>
      <c r="F82" s="105">
        <v>48.5</v>
      </c>
      <c r="G82" s="103" t="s">
        <v>429</v>
      </c>
      <c r="H82" s="90"/>
      <c r="I82" s="106">
        <f t="shared" si="9"/>
        <v>0</v>
      </c>
      <c r="J82" s="99"/>
      <c r="K82" s="2"/>
      <c r="L82" s="13"/>
      <c r="M82"/>
      <c r="N82"/>
      <c r="O82"/>
      <c r="P82"/>
      <c r="Q82"/>
      <c r="R82"/>
      <c r="S82"/>
      <c r="T82"/>
      <c r="U82"/>
      <c r="V82"/>
    </row>
    <row r="83" spans="1:22" s="14" customFormat="1" ht="62.25" customHeight="1">
      <c r="A83"/>
      <c r="B83" s="92"/>
      <c r="C83" s="106"/>
      <c r="D83" s="103" t="s">
        <v>286</v>
      </c>
      <c r="E83" s="127" t="s">
        <v>285</v>
      </c>
      <c r="F83" s="105">
        <v>2</v>
      </c>
      <c r="G83" s="103" t="s">
        <v>20</v>
      </c>
      <c r="H83" s="106"/>
      <c r="I83" s="106">
        <f t="shared" si="9"/>
        <v>0</v>
      </c>
      <c r="J83" s="128"/>
      <c r="K83" s="16"/>
      <c r="L83" s="16"/>
      <c r="M83" s="16"/>
      <c r="N83"/>
      <c r="O83"/>
      <c r="P83"/>
      <c r="Q83"/>
      <c r="R83"/>
      <c r="S83"/>
      <c r="T83"/>
      <c r="U83"/>
      <c r="V83"/>
    </row>
    <row r="84" spans="1:22" s="14" customFormat="1" ht="15">
      <c r="A84"/>
      <c r="B84" s="92"/>
      <c r="C84" s="106"/>
      <c r="D84" s="109" t="s">
        <v>284</v>
      </c>
      <c r="E84" s="110" t="s">
        <v>283</v>
      </c>
      <c r="F84" s="111"/>
      <c r="G84" s="112"/>
      <c r="H84" s="113"/>
      <c r="I84" s="114"/>
      <c r="J84" s="115">
        <f>+I85+I86+I87+I88+I89+I90+I91+I92+I93+I94+I95+I96+I97+I98</f>
        <v>0</v>
      </c>
      <c r="K84"/>
      <c r="L84"/>
      <c r="M84"/>
      <c r="N84"/>
      <c r="O84"/>
      <c r="P84"/>
      <c r="Q84"/>
      <c r="R84"/>
      <c r="S84"/>
      <c r="T84"/>
      <c r="U84"/>
      <c r="V84"/>
    </row>
    <row r="85" spans="1:22" s="14" customFormat="1" ht="15">
      <c r="A85"/>
      <c r="B85" s="92"/>
      <c r="C85" s="106"/>
      <c r="D85" s="103" t="s">
        <v>282</v>
      </c>
      <c r="E85" s="104" t="s">
        <v>438</v>
      </c>
      <c r="F85" s="105">
        <v>86</v>
      </c>
      <c r="G85" s="103" t="s">
        <v>13</v>
      </c>
      <c r="H85" s="106"/>
      <c r="I85" s="106">
        <f>+F85*H85</f>
        <v>0</v>
      </c>
      <c r="J85" s="99"/>
      <c r="K85" s="13"/>
      <c r="L85"/>
      <c r="M85"/>
      <c r="N85"/>
      <c r="O85"/>
      <c r="P85"/>
      <c r="Q85"/>
      <c r="R85"/>
      <c r="S85"/>
      <c r="T85"/>
      <c r="U85"/>
      <c r="V85"/>
    </row>
    <row r="86" spans="1:22" s="14" customFormat="1" ht="15">
      <c r="A86"/>
      <c r="B86" s="92"/>
      <c r="C86" s="106"/>
      <c r="D86" s="103" t="s">
        <v>281</v>
      </c>
      <c r="E86" s="104" t="s">
        <v>439</v>
      </c>
      <c r="F86" s="105">
        <v>43</v>
      </c>
      <c r="G86" s="103" t="s">
        <v>13</v>
      </c>
      <c r="H86" s="106"/>
      <c r="I86" s="106">
        <f t="shared" ref="I86:I98" si="10">+F86*H86</f>
        <v>0</v>
      </c>
      <c r="J86" s="99"/>
      <c r="K86" s="13"/>
      <c r="L86"/>
      <c r="M86"/>
      <c r="N86"/>
      <c r="O86"/>
      <c r="P86"/>
      <c r="Q86"/>
      <c r="R86"/>
      <c r="S86"/>
      <c r="T86"/>
      <c r="U86"/>
      <c r="V86"/>
    </row>
    <row r="87" spans="1:22" s="14" customFormat="1" ht="15">
      <c r="A87"/>
      <c r="B87" s="92"/>
      <c r="C87" s="106"/>
      <c r="D87" s="87" t="s">
        <v>280</v>
      </c>
      <c r="E87" s="88" t="s">
        <v>279</v>
      </c>
      <c r="F87" s="89">
        <v>4</v>
      </c>
      <c r="G87" s="87" t="s">
        <v>20</v>
      </c>
      <c r="H87" s="90"/>
      <c r="I87" s="106">
        <f t="shared" si="10"/>
        <v>0</v>
      </c>
      <c r="J87" s="128"/>
      <c r="K87" s="16"/>
      <c r="L87" s="16"/>
      <c r="M87" s="16"/>
      <c r="N87"/>
      <c r="O87"/>
      <c r="P87"/>
      <c r="Q87"/>
      <c r="R87"/>
      <c r="S87"/>
      <c r="T87"/>
      <c r="U87"/>
      <c r="V87"/>
    </row>
    <row r="88" spans="1:22" s="1" customFormat="1" ht="15">
      <c r="A88"/>
      <c r="B88" s="92"/>
      <c r="C88" s="106"/>
      <c r="D88" s="103" t="s">
        <v>278</v>
      </c>
      <c r="E88" s="104" t="s">
        <v>277</v>
      </c>
      <c r="F88" s="105">
        <v>7</v>
      </c>
      <c r="G88" s="103" t="s">
        <v>20</v>
      </c>
      <c r="H88" s="106"/>
      <c r="I88" s="106">
        <f t="shared" si="10"/>
        <v>0</v>
      </c>
      <c r="J88" s="99"/>
      <c r="K88" s="13"/>
      <c r="L88"/>
      <c r="M88"/>
      <c r="N88"/>
      <c r="O88"/>
      <c r="P88"/>
      <c r="Q88"/>
      <c r="R88"/>
      <c r="S88"/>
      <c r="T88"/>
      <c r="U88"/>
      <c r="V88"/>
    </row>
    <row r="89" spans="1:22" s="1" customFormat="1" ht="15">
      <c r="A89"/>
      <c r="B89" s="92"/>
      <c r="C89" s="106"/>
      <c r="D89" s="103" t="s">
        <v>276</v>
      </c>
      <c r="E89" s="104" t="s">
        <v>440</v>
      </c>
      <c r="F89" s="105">
        <v>27</v>
      </c>
      <c r="G89" s="103" t="s">
        <v>20</v>
      </c>
      <c r="H89" s="106"/>
      <c r="I89" s="106">
        <f t="shared" si="10"/>
        <v>0</v>
      </c>
      <c r="J89" s="99"/>
      <c r="K89" s="13"/>
      <c r="L89"/>
      <c r="M89"/>
      <c r="N89"/>
      <c r="O89"/>
      <c r="P89"/>
      <c r="Q89"/>
      <c r="R89"/>
      <c r="S89"/>
      <c r="T89"/>
      <c r="U89"/>
      <c r="V89"/>
    </row>
    <row r="90" spans="1:22" s="1" customFormat="1" ht="15">
      <c r="A90"/>
      <c r="B90" s="92"/>
      <c r="C90" s="106"/>
      <c r="D90" s="103" t="s">
        <v>275</v>
      </c>
      <c r="E90" s="104" t="s">
        <v>441</v>
      </c>
      <c r="F90" s="105">
        <v>34</v>
      </c>
      <c r="G90" s="103" t="s">
        <v>20</v>
      </c>
      <c r="H90" s="90"/>
      <c r="I90" s="106">
        <f t="shared" si="10"/>
        <v>0</v>
      </c>
      <c r="J90" s="99"/>
      <c r="K90" s="13"/>
      <c r="L90"/>
      <c r="M90"/>
      <c r="N90"/>
      <c r="O90"/>
      <c r="P90"/>
      <c r="Q90"/>
      <c r="R90"/>
      <c r="S90"/>
      <c r="T90"/>
      <c r="U90"/>
      <c r="V90"/>
    </row>
    <row r="91" spans="1:22" s="1" customFormat="1" ht="15">
      <c r="A91"/>
      <c r="B91" s="92"/>
      <c r="C91" s="106"/>
      <c r="D91" s="103" t="s">
        <v>274</v>
      </c>
      <c r="E91" s="104" t="s">
        <v>442</v>
      </c>
      <c r="F91" s="105">
        <v>25</v>
      </c>
      <c r="G91" s="103" t="s">
        <v>20</v>
      </c>
      <c r="H91" s="106"/>
      <c r="I91" s="106">
        <f t="shared" si="10"/>
        <v>0</v>
      </c>
      <c r="J91" s="99"/>
      <c r="K91" s="13"/>
      <c r="L91"/>
      <c r="M91"/>
      <c r="N91"/>
      <c r="O91"/>
      <c r="P91"/>
      <c r="Q91"/>
      <c r="R91"/>
      <c r="S91"/>
      <c r="T91"/>
      <c r="U91"/>
      <c r="V91"/>
    </row>
    <row r="92" spans="1:22" s="1" customFormat="1" ht="15">
      <c r="A92"/>
      <c r="B92" s="92"/>
      <c r="C92" s="106"/>
      <c r="D92" s="103" t="s">
        <v>273</v>
      </c>
      <c r="E92" s="104" t="s">
        <v>443</v>
      </c>
      <c r="F92" s="105">
        <v>18</v>
      </c>
      <c r="G92" s="103" t="s">
        <v>20</v>
      </c>
      <c r="H92" s="90"/>
      <c r="I92" s="106">
        <f t="shared" si="10"/>
        <v>0</v>
      </c>
      <c r="J92" s="99"/>
      <c r="K92" s="13"/>
      <c r="L92"/>
      <c r="M92"/>
      <c r="N92"/>
      <c r="O92"/>
      <c r="P92"/>
      <c r="Q92"/>
      <c r="R92"/>
      <c r="S92"/>
      <c r="T92"/>
      <c r="U92"/>
      <c r="V92"/>
    </row>
    <row r="93" spans="1:22" s="1" customFormat="1" ht="15">
      <c r="A93"/>
      <c r="B93" s="92"/>
      <c r="C93" s="106"/>
      <c r="D93" s="103" t="s">
        <v>272</v>
      </c>
      <c r="E93" s="104" t="s">
        <v>444</v>
      </c>
      <c r="F93" s="105">
        <v>9</v>
      </c>
      <c r="G93" s="103" t="s">
        <v>20</v>
      </c>
      <c r="H93" s="106"/>
      <c r="I93" s="106">
        <f t="shared" si="10"/>
        <v>0</v>
      </c>
      <c r="J93" s="99"/>
      <c r="K93" s="13"/>
      <c r="L93"/>
      <c r="M93"/>
      <c r="N93"/>
      <c r="O93"/>
      <c r="P93"/>
      <c r="Q93"/>
      <c r="R93"/>
      <c r="S93"/>
      <c r="T93"/>
      <c r="U93"/>
      <c r="V93"/>
    </row>
    <row r="94" spans="1:22" s="1" customFormat="1" ht="15">
      <c r="A94"/>
      <c r="B94" s="92"/>
      <c r="C94" s="106"/>
      <c r="D94" s="103" t="s">
        <v>271</v>
      </c>
      <c r="E94" s="104" t="s">
        <v>445</v>
      </c>
      <c r="F94" s="105">
        <v>7</v>
      </c>
      <c r="G94" s="103" t="s">
        <v>20</v>
      </c>
      <c r="H94" s="106"/>
      <c r="I94" s="106">
        <f t="shared" si="10"/>
        <v>0</v>
      </c>
      <c r="J94" s="99"/>
      <c r="K94" s="13"/>
      <c r="L94"/>
      <c r="M94"/>
      <c r="N94"/>
      <c r="O94"/>
      <c r="P94"/>
      <c r="Q94"/>
      <c r="R94"/>
      <c r="S94"/>
      <c r="T94"/>
      <c r="U94"/>
      <c r="V94"/>
    </row>
    <row r="95" spans="1:22" s="1" customFormat="1" ht="15">
      <c r="A95"/>
      <c r="B95" s="92"/>
      <c r="C95" s="106"/>
      <c r="D95" s="103" t="s">
        <v>270</v>
      </c>
      <c r="E95" s="104" t="s">
        <v>269</v>
      </c>
      <c r="F95" s="105">
        <v>1</v>
      </c>
      <c r="G95" s="103" t="s">
        <v>268</v>
      </c>
      <c r="H95" s="106"/>
      <c r="I95" s="106">
        <f t="shared" si="10"/>
        <v>0</v>
      </c>
      <c r="J95" s="99"/>
      <c r="K95" s="13"/>
      <c r="L95"/>
      <c r="M95"/>
      <c r="N95"/>
      <c r="O95"/>
      <c r="P95"/>
      <c r="Q95"/>
      <c r="R95"/>
      <c r="S95"/>
      <c r="T95"/>
      <c r="U95"/>
      <c r="V95"/>
    </row>
    <row r="96" spans="1:22" s="1" customFormat="1" ht="15">
      <c r="A96"/>
      <c r="B96" s="92"/>
      <c r="C96" s="106"/>
      <c r="D96" s="87" t="s">
        <v>267</v>
      </c>
      <c r="E96" s="88" t="s">
        <v>446</v>
      </c>
      <c r="F96" s="89">
        <v>8</v>
      </c>
      <c r="G96" s="87" t="s">
        <v>20</v>
      </c>
      <c r="H96" s="90"/>
      <c r="I96" s="106">
        <f t="shared" si="10"/>
        <v>0</v>
      </c>
      <c r="J96" s="91"/>
      <c r="K96" s="17"/>
      <c r="L96" s="17"/>
      <c r="M96" s="17"/>
      <c r="N96"/>
      <c r="O96"/>
      <c r="P96"/>
      <c r="Q96"/>
      <c r="R96"/>
      <c r="S96"/>
      <c r="T96"/>
      <c r="U96"/>
      <c r="V96"/>
    </row>
    <row r="97" spans="1:22" s="1" customFormat="1" ht="15">
      <c r="A97"/>
      <c r="B97" s="92"/>
      <c r="C97" s="106"/>
      <c r="D97" s="87" t="s">
        <v>266</v>
      </c>
      <c r="E97" s="88" t="s">
        <v>447</v>
      </c>
      <c r="F97" s="89">
        <v>6</v>
      </c>
      <c r="G97" s="87" t="s">
        <v>20</v>
      </c>
      <c r="H97" s="90"/>
      <c r="I97" s="106">
        <f t="shared" si="10"/>
        <v>0</v>
      </c>
      <c r="J97" s="128"/>
      <c r="K97" s="16"/>
      <c r="L97" s="16"/>
      <c r="M97" s="16"/>
      <c r="N97"/>
      <c r="O97"/>
      <c r="P97"/>
      <c r="Q97"/>
      <c r="R97"/>
      <c r="S97"/>
      <c r="T97"/>
      <c r="U97"/>
      <c r="V97"/>
    </row>
    <row r="98" spans="1:22" s="1" customFormat="1" ht="15">
      <c r="A98"/>
      <c r="B98" s="92"/>
      <c r="C98" s="106"/>
      <c r="D98" s="87" t="s">
        <v>265</v>
      </c>
      <c r="E98" s="88" t="s">
        <v>264</v>
      </c>
      <c r="F98" s="89">
        <v>20</v>
      </c>
      <c r="G98" s="87" t="s">
        <v>194</v>
      </c>
      <c r="H98" s="90"/>
      <c r="I98" s="106">
        <f t="shared" si="10"/>
        <v>0</v>
      </c>
      <c r="J98" s="128"/>
      <c r="K98" s="16"/>
      <c r="L98" s="16"/>
      <c r="M98" s="16"/>
      <c r="N98"/>
      <c r="O98"/>
      <c r="P98"/>
      <c r="Q98"/>
      <c r="R98"/>
      <c r="S98"/>
      <c r="T98"/>
      <c r="U98"/>
      <c r="V98"/>
    </row>
    <row r="99" spans="1:22" s="1" customFormat="1" ht="15">
      <c r="A99"/>
      <c r="B99" s="92"/>
      <c r="C99" s="134">
        <v>5.4</v>
      </c>
      <c r="D99" s="96"/>
      <c r="E99" s="94" t="s">
        <v>263</v>
      </c>
      <c r="F99" s="95"/>
      <c r="G99" s="96"/>
      <c r="H99" s="97"/>
      <c r="I99" s="98"/>
      <c r="J99" s="108">
        <f>+I100+I101+I102+I103+I104+I105+I106+I107+I108+I109+I110+I111+I112</f>
        <v>0</v>
      </c>
      <c r="K99"/>
      <c r="L99"/>
      <c r="M99"/>
      <c r="N99"/>
      <c r="O99"/>
      <c r="P99"/>
      <c r="Q99"/>
      <c r="R99"/>
      <c r="S99"/>
      <c r="T99"/>
      <c r="U99"/>
      <c r="V99"/>
    </row>
    <row r="100" spans="1:22" s="1" customFormat="1" ht="30">
      <c r="A100"/>
      <c r="B100" s="92"/>
      <c r="C100" s="106"/>
      <c r="D100" s="87" t="s">
        <v>262</v>
      </c>
      <c r="E100" s="104" t="s">
        <v>261</v>
      </c>
      <c r="F100" s="105">
        <v>1</v>
      </c>
      <c r="G100" s="103" t="s">
        <v>11</v>
      </c>
      <c r="H100" s="106"/>
      <c r="I100" s="106">
        <f>+F100*H100</f>
        <v>0</v>
      </c>
      <c r="J100" s="99"/>
      <c r="K100"/>
      <c r="L100"/>
      <c r="M100"/>
      <c r="N100"/>
      <c r="O100"/>
      <c r="P100"/>
      <c r="Q100"/>
      <c r="R100"/>
      <c r="S100"/>
      <c r="T100"/>
      <c r="U100"/>
      <c r="V100"/>
    </row>
    <row r="101" spans="1:22" s="1" customFormat="1" ht="18">
      <c r="A101"/>
      <c r="B101" s="92"/>
      <c r="C101" s="106"/>
      <c r="D101" s="87" t="s">
        <v>260</v>
      </c>
      <c r="E101" s="104" t="s">
        <v>259</v>
      </c>
      <c r="F101" s="105">
        <v>36</v>
      </c>
      <c r="G101" s="103" t="s">
        <v>429</v>
      </c>
      <c r="H101" s="106"/>
      <c r="I101" s="106">
        <f t="shared" ref="I101:I112" si="11">+F101*H101</f>
        <v>0</v>
      </c>
      <c r="J101" s="99"/>
      <c r="K101" s="2"/>
      <c r="L101"/>
      <c r="M101"/>
      <c r="N101"/>
      <c r="O101"/>
      <c r="P101"/>
      <c r="Q101"/>
      <c r="R101"/>
      <c r="S101"/>
      <c r="T101"/>
      <c r="U101"/>
      <c r="V101"/>
    </row>
    <row r="102" spans="1:22" s="1" customFormat="1" ht="18">
      <c r="A102"/>
      <c r="B102" s="92"/>
      <c r="C102" s="106"/>
      <c r="D102" s="87" t="s">
        <v>258</v>
      </c>
      <c r="E102" s="104" t="s">
        <v>257</v>
      </c>
      <c r="F102" s="105">
        <v>46</v>
      </c>
      <c r="G102" s="103" t="s">
        <v>429</v>
      </c>
      <c r="H102" s="106"/>
      <c r="I102" s="106">
        <f t="shared" si="11"/>
        <v>0</v>
      </c>
      <c r="J102" s="99"/>
      <c r="K102" s="2"/>
      <c r="L102"/>
      <c r="M102"/>
      <c r="N102"/>
      <c r="O102"/>
      <c r="P102"/>
      <c r="Q102"/>
      <c r="R102"/>
      <c r="S102"/>
      <c r="T102"/>
      <c r="U102"/>
      <c r="V102"/>
    </row>
    <row r="103" spans="1:22" s="1" customFormat="1" ht="18">
      <c r="A103"/>
      <c r="B103" s="92"/>
      <c r="C103" s="106"/>
      <c r="D103" s="87" t="s">
        <v>256</v>
      </c>
      <c r="E103" s="104" t="s">
        <v>255</v>
      </c>
      <c r="F103" s="105">
        <v>7.22</v>
      </c>
      <c r="G103" s="103" t="s">
        <v>429</v>
      </c>
      <c r="H103" s="106"/>
      <c r="I103" s="106">
        <f t="shared" si="11"/>
        <v>0</v>
      </c>
      <c r="J103" s="99"/>
      <c r="K103" s="2"/>
      <c r="L103"/>
      <c r="M103"/>
      <c r="N103"/>
      <c r="O103"/>
      <c r="P103"/>
      <c r="Q103"/>
      <c r="R103"/>
      <c r="S103"/>
      <c r="T103"/>
      <c r="U103"/>
      <c r="V103"/>
    </row>
    <row r="104" spans="1:22" s="1" customFormat="1" ht="34.5" customHeight="1">
      <c r="A104"/>
      <c r="B104" s="92"/>
      <c r="C104" s="106"/>
      <c r="D104" s="87" t="s">
        <v>254</v>
      </c>
      <c r="E104" s="104" t="s">
        <v>253</v>
      </c>
      <c r="F104" s="105">
        <v>13.8</v>
      </c>
      <c r="G104" s="103" t="s">
        <v>429</v>
      </c>
      <c r="H104" s="106"/>
      <c r="I104" s="106">
        <f t="shared" si="11"/>
        <v>0</v>
      </c>
      <c r="J104" s="99"/>
      <c r="K104"/>
      <c r="L104" s="13"/>
      <c r="M104"/>
      <c r="N104"/>
      <c r="O104"/>
      <c r="P104"/>
      <c r="Q104"/>
      <c r="R104"/>
      <c r="S104"/>
      <c r="T104"/>
      <c r="U104"/>
      <c r="V104"/>
    </row>
    <row r="105" spans="1:22" s="1" customFormat="1" ht="29.25" customHeight="1">
      <c r="A105"/>
      <c r="B105" s="92"/>
      <c r="C105" s="106"/>
      <c r="D105" s="87" t="s">
        <v>252</v>
      </c>
      <c r="E105" s="104" t="s">
        <v>251</v>
      </c>
      <c r="F105" s="105">
        <v>87.39</v>
      </c>
      <c r="G105" s="103" t="s">
        <v>429</v>
      </c>
      <c r="H105" s="106"/>
      <c r="I105" s="106">
        <f t="shared" si="11"/>
        <v>0</v>
      </c>
      <c r="J105" s="99"/>
      <c r="K105"/>
      <c r="L105" s="13"/>
      <c r="M105"/>
      <c r="N105"/>
      <c r="O105"/>
      <c r="P105"/>
      <c r="Q105"/>
      <c r="R105"/>
      <c r="S105"/>
      <c r="T105"/>
      <c r="U105"/>
      <c r="V105"/>
    </row>
    <row r="106" spans="1:22" s="1" customFormat="1" ht="30">
      <c r="A106"/>
      <c r="B106" s="92"/>
      <c r="C106" s="106"/>
      <c r="D106" s="87" t="s">
        <v>250</v>
      </c>
      <c r="E106" s="104" t="s">
        <v>249</v>
      </c>
      <c r="F106" s="105">
        <v>4</v>
      </c>
      <c r="G106" s="103" t="s">
        <v>20</v>
      </c>
      <c r="H106" s="106"/>
      <c r="I106" s="106">
        <f t="shared" si="11"/>
        <v>0</v>
      </c>
      <c r="J106" s="99"/>
      <c r="K106"/>
      <c r="L106" s="13"/>
      <c r="M106"/>
      <c r="N106"/>
      <c r="O106"/>
      <c r="P106"/>
      <c r="Q106"/>
      <c r="R106"/>
      <c r="S106"/>
      <c r="T106"/>
      <c r="U106"/>
      <c r="V106"/>
    </row>
    <row r="107" spans="1:22" s="1" customFormat="1" ht="30">
      <c r="A107"/>
      <c r="B107" s="92"/>
      <c r="C107" s="106"/>
      <c r="D107" s="87" t="s">
        <v>248</v>
      </c>
      <c r="E107" s="104" t="s">
        <v>247</v>
      </c>
      <c r="F107" s="105">
        <v>4</v>
      </c>
      <c r="G107" s="103" t="s">
        <v>20</v>
      </c>
      <c r="H107" s="106"/>
      <c r="I107" s="106">
        <f t="shared" si="11"/>
        <v>0</v>
      </c>
      <c r="J107" s="99"/>
      <c r="K107"/>
      <c r="L107" s="13"/>
      <c r="M107"/>
      <c r="N107"/>
      <c r="O107"/>
      <c r="P107"/>
      <c r="Q107"/>
      <c r="R107"/>
      <c r="S107"/>
      <c r="T107"/>
      <c r="U107"/>
      <c r="V107"/>
    </row>
    <row r="108" spans="1:22" s="1" customFormat="1" ht="34.5" customHeight="1">
      <c r="A108"/>
      <c r="B108" s="92"/>
      <c r="C108" s="106"/>
      <c r="D108" s="87" t="s">
        <v>246</v>
      </c>
      <c r="E108" s="104" t="s">
        <v>245</v>
      </c>
      <c r="F108" s="105">
        <v>2</v>
      </c>
      <c r="G108" s="103" t="s">
        <v>20</v>
      </c>
      <c r="H108" s="106"/>
      <c r="I108" s="106">
        <f t="shared" si="11"/>
        <v>0</v>
      </c>
      <c r="J108" s="99"/>
      <c r="K108"/>
      <c r="L108" s="13"/>
      <c r="M108"/>
      <c r="N108"/>
      <c r="O108"/>
      <c r="P108"/>
      <c r="Q108"/>
      <c r="R108"/>
      <c r="S108"/>
      <c r="T108"/>
      <c r="U108"/>
      <c r="V108"/>
    </row>
    <row r="109" spans="1:22" s="1" customFormat="1" ht="30">
      <c r="A109"/>
      <c r="B109" s="92"/>
      <c r="C109" s="106"/>
      <c r="D109" s="87" t="s">
        <v>244</v>
      </c>
      <c r="E109" s="104" t="s">
        <v>243</v>
      </c>
      <c r="F109" s="105">
        <v>4</v>
      </c>
      <c r="G109" s="103" t="s">
        <v>13</v>
      </c>
      <c r="H109" s="106"/>
      <c r="I109" s="106">
        <f t="shared" si="11"/>
        <v>0</v>
      </c>
      <c r="J109" s="99"/>
      <c r="K109"/>
      <c r="L109"/>
      <c r="M109"/>
      <c r="N109"/>
      <c r="O109"/>
      <c r="P109"/>
      <c r="Q109"/>
      <c r="R109"/>
      <c r="S109"/>
      <c r="T109"/>
      <c r="U109"/>
      <c r="V109"/>
    </row>
    <row r="110" spans="1:22" s="1" customFormat="1" ht="30">
      <c r="A110"/>
      <c r="B110" s="92"/>
      <c r="C110" s="106"/>
      <c r="D110" s="87" t="s">
        <v>242</v>
      </c>
      <c r="E110" s="104" t="s">
        <v>241</v>
      </c>
      <c r="F110" s="105">
        <v>6</v>
      </c>
      <c r="G110" s="103" t="s">
        <v>20</v>
      </c>
      <c r="H110" s="106"/>
      <c r="I110" s="106">
        <f t="shared" si="11"/>
        <v>0</v>
      </c>
      <c r="J110" s="99"/>
      <c r="K110"/>
      <c r="L110" s="13"/>
      <c r="M110"/>
      <c r="N110"/>
      <c r="O110"/>
      <c r="P110"/>
      <c r="Q110"/>
      <c r="R110"/>
      <c r="S110"/>
      <c r="T110"/>
      <c r="U110"/>
      <c r="V110"/>
    </row>
    <row r="111" spans="1:22" s="1" customFormat="1" ht="15">
      <c r="A111"/>
      <c r="B111" s="92"/>
      <c r="C111" s="106"/>
      <c r="D111" s="87" t="s">
        <v>240</v>
      </c>
      <c r="E111" s="104" t="s">
        <v>239</v>
      </c>
      <c r="F111" s="105">
        <v>2</v>
      </c>
      <c r="G111" s="103" t="s">
        <v>20</v>
      </c>
      <c r="H111" s="106"/>
      <c r="I111" s="106">
        <f t="shared" si="11"/>
        <v>0</v>
      </c>
      <c r="J111" s="99"/>
      <c r="K111"/>
      <c r="L111" s="13"/>
      <c r="M111"/>
      <c r="N111"/>
      <c r="O111"/>
      <c r="P111"/>
      <c r="Q111"/>
      <c r="R111"/>
      <c r="S111"/>
      <c r="T111"/>
      <c r="U111"/>
      <c r="V111"/>
    </row>
    <row r="112" spans="1:22" s="1" customFormat="1" ht="15.75" customHeight="1">
      <c r="A112"/>
      <c r="B112" s="92"/>
      <c r="C112" s="106"/>
      <c r="D112" s="87" t="s">
        <v>238</v>
      </c>
      <c r="E112" s="104" t="s">
        <v>237</v>
      </c>
      <c r="F112" s="105">
        <v>1</v>
      </c>
      <c r="G112" s="103" t="s">
        <v>11</v>
      </c>
      <c r="H112" s="106"/>
      <c r="I112" s="106">
        <f t="shared" si="11"/>
        <v>0</v>
      </c>
      <c r="J112" s="99"/>
      <c r="K112"/>
      <c r="L112"/>
      <c r="M112"/>
      <c r="N112"/>
      <c r="O112"/>
      <c r="P112"/>
      <c r="Q112"/>
      <c r="R112"/>
      <c r="S112"/>
      <c r="T112"/>
      <c r="U112"/>
      <c r="V112"/>
    </row>
    <row r="113" spans="1:22" s="1" customFormat="1" ht="15">
      <c r="A113"/>
      <c r="B113" s="92"/>
      <c r="C113" s="134">
        <v>5.5</v>
      </c>
      <c r="D113" s="96"/>
      <c r="E113" s="94" t="s">
        <v>236</v>
      </c>
      <c r="F113" s="95"/>
      <c r="G113" s="96"/>
      <c r="H113" s="97"/>
      <c r="I113" s="98"/>
      <c r="J113" s="108">
        <f>+J114+J125</f>
        <v>0</v>
      </c>
      <c r="K113"/>
      <c r="L113" s="14"/>
      <c r="M113"/>
      <c r="N113"/>
      <c r="O113"/>
      <c r="P113"/>
      <c r="Q113"/>
      <c r="R113"/>
      <c r="S113"/>
      <c r="T113"/>
      <c r="U113"/>
      <c r="V113"/>
    </row>
    <row r="114" spans="1:22" s="1" customFormat="1" ht="15">
      <c r="A114"/>
      <c r="B114" s="92"/>
      <c r="C114" s="106"/>
      <c r="D114" s="135" t="s">
        <v>235</v>
      </c>
      <c r="E114" s="110" t="s">
        <v>234</v>
      </c>
      <c r="F114" s="111"/>
      <c r="G114" s="112"/>
      <c r="H114" s="113"/>
      <c r="I114" s="114"/>
      <c r="J114" s="115">
        <f>+I115+I116+I117+I118+I119+I120+I121+I122+I123+I124</f>
        <v>0</v>
      </c>
      <c r="K114"/>
      <c r="L114"/>
      <c r="M114"/>
      <c r="N114"/>
      <c r="O114"/>
      <c r="P114"/>
      <c r="Q114"/>
      <c r="R114"/>
      <c r="S114"/>
      <c r="T114"/>
      <c r="U114"/>
      <c r="V114"/>
    </row>
    <row r="115" spans="1:22" s="1" customFormat="1" ht="15">
      <c r="A115"/>
      <c r="B115" s="92"/>
      <c r="C115" s="106"/>
      <c r="D115" s="87" t="s">
        <v>233</v>
      </c>
      <c r="E115" s="104" t="s">
        <v>232</v>
      </c>
      <c r="F115" s="105">
        <v>1</v>
      </c>
      <c r="G115" s="103" t="s">
        <v>11</v>
      </c>
      <c r="H115" s="90"/>
      <c r="I115" s="106">
        <f>+F115*H115</f>
        <v>0</v>
      </c>
      <c r="J115" s="99"/>
      <c r="K115"/>
      <c r="L115"/>
      <c r="M115"/>
      <c r="N115"/>
      <c r="O115"/>
      <c r="P115"/>
      <c r="Q115"/>
      <c r="R115"/>
      <c r="S115"/>
      <c r="T115"/>
      <c r="U115"/>
      <c r="V115"/>
    </row>
    <row r="116" spans="1:22" s="1" customFormat="1" ht="15">
      <c r="A116"/>
      <c r="B116" s="92"/>
      <c r="C116" s="106"/>
      <c r="D116" s="87" t="s">
        <v>231</v>
      </c>
      <c r="E116" s="104" t="s">
        <v>230</v>
      </c>
      <c r="F116" s="105">
        <v>3.8</v>
      </c>
      <c r="G116" s="103" t="s">
        <v>88</v>
      </c>
      <c r="H116" s="106"/>
      <c r="I116" s="106">
        <f t="shared" ref="I116:I124" si="12">+F116*H116</f>
        <v>0</v>
      </c>
      <c r="J116" s="99"/>
      <c r="K116"/>
      <c r="L116"/>
      <c r="M116"/>
      <c r="N116"/>
      <c r="O116"/>
      <c r="P116"/>
      <c r="Q116"/>
      <c r="R116"/>
      <c r="S116"/>
      <c r="T116"/>
      <c r="U116"/>
      <c r="V116"/>
    </row>
    <row r="117" spans="1:22" s="1" customFormat="1" ht="30">
      <c r="A117"/>
      <c r="B117" s="92"/>
      <c r="C117" s="106"/>
      <c r="D117" s="87" t="s">
        <v>229</v>
      </c>
      <c r="E117" s="104" t="s">
        <v>228</v>
      </c>
      <c r="F117" s="105">
        <v>1.46</v>
      </c>
      <c r="G117" s="103" t="s">
        <v>432</v>
      </c>
      <c r="H117" s="106"/>
      <c r="I117" s="106">
        <f t="shared" si="12"/>
        <v>0</v>
      </c>
      <c r="J117" s="99"/>
      <c r="K117"/>
      <c r="L117"/>
      <c r="M117"/>
      <c r="N117"/>
      <c r="O117"/>
      <c r="P117"/>
      <c r="Q117"/>
      <c r="R117"/>
      <c r="S117"/>
      <c r="T117"/>
      <c r="U117"/>
      <c r="V117"/>
    </row>
    <row r="118" spans="1:22" s="1" customFormat="1" ht="33">
      <c r="A118"/>
      <c r="B118" s="92"/>
      <c r="C118" s="106"/>
      <c r="D118" s="87" t="s">
        <v>227</v>
      </c>
      <c r="E118" s="104" t="s">
        <v>448</v>
      </c>
      <c r="F118" s="105">
        <v>1.46</v>
      </c>
      <c r="G118" s="103" t="s">
        <v>432</v>
      </c>
      <c r="H118" s="106"/>
      <c r="I118" s="106">
        <f t="shared" si="12"/>
        <v>0</v>
      </c>
      <c r="J118" s="99"/>
      <c r="K118"/>
      <c r="L118" s="13"/>
      <c r="M118"/>
      <c r="N118"/>
      <c r="O118"/>
      <c r="P118"/>
      <c r="Q118"/>
      <c r="R118"/>
      <c r="S118"/>
      <c r="T118"/>
      <c r="U118"/>
      <c r="V118"/>
    </row>
    <row r="119" spans="1:22" s="1" customFormat="1" ht="45">
      <c r="A119"/>
      <c r="B119" s="92"/>
      <c r="C119" s="106"/>
      <c r="D119" s="87" t="s">
        <v>226</v>
      </c>
      <c r="E119" s="104" t="s">
        <v>449</v>
      </c>
      <c r="F119" s="105">
        <v>4</v>
      </c>
      <c r="G119" s="103" t="s">
        <v>20</v>
      </c>
      <c r="H119" s="106"/>
      <c r="I119" s="106">
        <f t="shared" si="12"/>
        <v>0</v>
      </c>
      <c r="J119" s="99"/>
      <c r="K119"/>
      <c r="L119"/>
      <c r="M119"/>
      <c r="N119"/>
      <c r="O119"/>
      <c r="P119"/>
      <c r="Q119"/>
      <c r="R119"/>
      <c r="S119"/>
      <c r="T119"/>
      <c r="U119"/>
      <c r="V119"/>
    </row>
    <row r="120" spans="1:22" s="1" customFormat="1" ht="15">
      <c r="A120"/>
      <c r="B120" s="92"/>
      <c r="C120" s="106"/>
      <c r="D120" s="87" t="s">
        <v>225</v>
      </c>
      <c r="E120" s="104" t="s">
        <v>450</v>
      </c>
      <c r="F120" s="105">
        <v>64.81</v>
      </c>
      <c r="G120" s="103" t="s">
        <v>13</v>
      </c>
      <c r="H120" s="106"/>
      <c r="I120" s="106">
        <f t="shared" si="12"/>
        <v>0</v>
      </c>
      <c r="J120" s="99"/>
      <c r="K120"/>
      <c r="L120"/>
      <c r="M120"/>
      <c r="N120"/>
      <c r="O120"/>
      <c r="P120"/>
      <c r="Q120"/>
      <c r="R120"/>
      <c r="S120"/>
      <c r="T120"/>
      <c r="U120"/>
      <c r="V120"/>
    </row>
    <row r="121" spans="1:22" s="1" customFormat="1" ht="15.75" customHeight="1">
      <c r="A121"/>
      <c r="B121" s="92"/>
      <c r="C121" s="106"/>
      <c r="D121" s="87" t="s">
        <v>224</v>
      </c>
      <c r="E121" s="104" t="s">
        <v>223</v>
      </c>
      <c r="F121" s="105" t="s">
        <v>222</v>
      </c>
      <c r="G121" s="103" t="s">
        <v>13</v>
      </c>
      <c r="H121" s="106"/>
      <c r="I121" s="106">
        <f t="shared" si="12"/>
        <v>0</v>
      </c>
      <c r="J121" s="99"/>
      <c r="K121"/>
      <c r="L121"/>
      <c r="M121"/>
      <c r="N121"/>
      <c r="O121"/>
      <c r="P121"/>
      <c r="Q121"/>
      <c r="R121"/>
      <c r="S121"/>
      <c r="T121"/>
      <c r="U121"/>
      <c r="V121"/>
    </row>
    <row r="122" spans="1:22" s="1" customFormat="1" ht="16.5" customHeight="1">
      <c r="A122"/>
      <c r="B122" s="92"/>
      <c r="C122" s="106"/>
      <c r="D122" s="87" t="s">
        <v>221</v>
      </c>
      <c r="E122" s="104" t="s">
        <v>451</v>
      </c>
      <c r="F122" s="105">
        <v>17.16</v>
      </c>
      <c r="G122" s="103" t="s">
        <v>13</v>
      </c>
      <c r="H122" s="106"/>
      <c r="I122" s="106">
        <f t="shared" si="12"/>
        <v>0</v>
      </c>
      <c r="J122" s="99"/>
      <c r="K122"/>
      <c r="L122"/>
      <c r="M122"/>
      <c r="N122"/>
      <c r="O122"/>
      <c r="P122"/>
      <c r="Q122"/>
      <c r="R122"/>
      <c r="S122"/>
      <c r="T122"/>
      <c r="U122"/>
      <c r="V122"/>
    </row>
    <row r="123" spans="1:22" s="15" customFormat="1" ht="15">
      <c r="A123" s="8"/>
      <c r="B123" s="83"/>
      <c r="C123" s="136"/>
      <c r="D123" s="76" t="s">
        <v>220</v>
      </c>
      <c r="E123" s="77" t="s">
        <v>219</v>
      </c>
      <c r="F123" s="78">
        <v>1</v>
      </c>
      <c r="G123" s="76" t="s">
        <v>11</v>
      </c>
      <c r="H123" s="79"/>
      <c r="I123" s="106">
        <f t="shared" si="12"/>
        <v>0</v>
      </c>
      <c r="J123" s="133"/>
      <c r="K123" s="8"/>
      <c r="L123" s="8"/>
      <c r="M123" s="8"/>
      <c r="N123" s="8"/>
      <c r="O123" s="8"/>
      <c r="P123" s="8"/>
      <c r="Q123" s="8"/>
      <c r="R123" s="8"/>
      <c r="S123" s="8"/>
      <c r="T123" s="8"/>
      <c r="U123" s="8"/>
      <c r="V123" s="8"/>
    </row>
    <row r="124" spans="1:22" s="1" customFormat="1" ht="27" customHeight="1">
      <c r="A124"/>
      <c r="B124" s="92"/>
      <c r="C124" s="106"/>
      <c r="D124" s="76" t="s">
        <v>218</v>
      </c>
      <c r="E124" s="130" t="s">
        <v>197</v>
      </c>
      <c r="F124" s="131">
        <v>1</v>
      </c>
      <c r="G124" s="129" t="s">
        <v>11</v>
      </c>
      <c r="H124" s="132"/>
      <c r="I124" s="106">
        <f t="shared" si="12"/>
        <v>0</v>
      </c>
      <c r="J124" s="133"/>
      <c r="K124"/>
      <c r="L124"/>
      <c r="M124"/>
      <c r="N124"/>
      <c r="O124"/>
      <c r="P124"/>
      <c r="Q124"/>
      <c r="R124"/>
      <c r="S124"/>
      <c r="T124"/>
      <c r="U124"/>
      <c r="V124"/>
    </row>
    <row r="125" spans="1:22" s="1" customFormat="1" ht="15">
      <c r="A125"/>
      <c r="B125" s="92"/>
      <c r="C125" s="106"/>
      <c r="D125" s="135" t="s">
        <v>217</v>
      </c>
      <c r="E125" s="110" t="s">
        <v>216</v>
      </c>
      <c r="F125" s="111"/>
      <c r="G125" s="112"/>
      <c r="H125" s="113"/>
      <c r="I125" s="114"/>
      <c r="J125" s="115">
        <f>+I126+I127+I128+I129+I130+I131+I132+I133+I135+I136+I137+I138</f>
        <v>0</v>
      </c>
      <c r="K125"/>
      <c r="L125"/>
      <c r="M125"/>
      <c r="N125"/>
      <c r="O125"/>
      <c r="P125"/>
      <c r="Q125"/>
      <c r="R125"/>
      <c r="S125"/>
      <c r="T125"/>
      <c r="U125"/>
      <c r="V125"/>
    </row>
    <row r="126" spans="1:22" s="1" customFormat="1" ht="15">
      <c r="A126"/>
      <c r="B126" s="92"/>
      <c r="C126" s="106"/>
      <c r="D126" s="87" t="s">
        <v>215</v>
      </c>
      <c r="E126" s="104" t="s">
        <v>452</v>
      </c>
      <c r="F126" s="105">
        <v>19.260000000000002</v>
      </c>
      <c r="G126" s="103" t="s">
        <v>13</v>
      </c>
      <c r="H126" s="106"/>
      <c r="I126" s="106">
        <f>+F126*H126</f>
        <v>0</v>
      </c>
      <c r="J126" s="99"/>
      <c r="K126"/>
      <c r="L126"/>
      <c r="M126"/>
      <c r="N126"/>
      <c r="O126"/>
      <c r="P126"/>
      <c r="Q126"/>
      <c r="R126"/>
      <c r="S126"/>
      <c r="T126"/>
      <c r="U126"/>
      <c r="V126"/>
    </row>
    <row r="127" spans="1:22" s="1" customFormat="1" ht="15">
      <c r="A127"/>
      <c r="B127" s="92"/>
      <c r="C127" s="106"/>
      <c r="D127" s="87" t="s">
        <v>214</v>
      </c>
      <c r="E127" s="104" t="s">
        <v>213</v>
      </c>
      <c r="F127" s="105" t="s">
        <v>212</v>
      </c>
      <c r="G127" s="103" t="s">
        <v>13</v>
      </c>
      <c r="H127" s="106"/>
      <c r="I127" s="106">
        <f t="shared" ref="I127:I138" si="13">+F127*H127</f>
        <v>0</v>
      </c>
      <c r="J127" s="99"/>
      <c r="K127"/>
      <c r="L127"/>
      <c r="M127"/>
      <c r="N127"/>
      <c r="O127"/>
      <c r="P127"/>
      <c r="Q127"/>
      <c r="R127"/>
      <c r="S127"/>
      <c r="T127"/>
      <c r="U127"/>
      <c r="V127"/>
    </row>
    <row r="128" spans="1:22" s="1" customFormat="1" ht="18">
      <c r="A128"/>
      <c r="B128" s="92"/>
      <c r="C128" s="106"/>
      <c r="D128" s="87" t="s">
        <v>211</v>
      </c>
      <c r="E128" s="104" t="s">
        <v>210</v>
      </c>
      <c r="F128" s="105">
        <v>2.34</v>
      </c>
      <c r="G128" s="103" t="s">
        <v>429</v>
      </c>
      <c r="H128" s="106"/>
      <c r="I128" s="106">
        <f t="shared" si="13"/>
        <v>0</v>
      </c>
      <c r="J128" s="99"/>
      <c r="K128"/>
      <c r="L128"/>
      <c r="M128"/>
      <c r="N128"/>
      <c r="O128"/>
      <c r="P128"/>
      <c r="Q128"/>
      <c r="R128"/>
      <c r="S128"/>
      <c r="T128"/>
      <c r="U128"/>
      <c r="V128"/>
    </row>
    <row r="129" spans="1:22" s="1" customFormat="1" ht="15">
      <c r="A129"/>
      <c r="B129" s="92"/>
      <c r="C129" s="106"/>
      <c r="D129" s="87" t="s">
        <v>209</v>
      </c>
      <c r="E129" s="104" t="s">
        <v>208</v>
      </c>
      <c r="F129" s="105">
        <v>8.8000000000000007</v>
      </c>
      <c r="G129" s="103" t="s">
        <v>13</v>
      </c>
      <c r="H129" s="106"/>
      <c r="I129" s="106">
        <f t="shared" si="13"/>
        <v>0</v>
      </c>
      <c r="J129" s="99"/>
      <c r="K129"/>
      <c r="L129"/>
      <c r="M129"/>
      <c r="N129"/>
      <c r="O129"/>
      <c r="P129"/>
      <c r="Q129"/>
      <c r="R129"/>
      <c r="S129"/>
      <c r="T129"/>
      <c r="U129"/>
      <c r="V129"/>
    </row>
    <row r="130" spans="1:22" s="1" customFormat="1" ht="29.45" customHeight="1">
      <c r="A130"/>
      <c r="B130" s="92"/>
      <c r="C130" s="106"/>
      <c r="D130" s="87" t="s">
        <v>207</v>
      </c>
      <c r="E130" s="104" t="s">
        <v>206</v>
      </c>
      <c r="F130" s="105">
        <v>11.56</v>
      </c>
      <c r="G130" s="103" t="s">
        <v>429</v>
      </c>
      <c r="H130" s="106"/>
      <c r="I130" s="106">
        <f t="shared" si="13"/>
        <v>0</v>
      </c>
      <c r="J130" s="99"/>
      <c r="K130"/>
      <c r="L130"/>
      <c r="M130"/>
      <c r="N130"/>
      <c r="O130"/>
      <c r="P130"/>
      <c r="Q130"/>
      <c r="R130"/>
      <c r="S130"/>
      <c r="T130"/>
      <c r="U130"/>
      <c r="V130"/>
    </row>
    <row r="131" spans="1:22" s="1" customFormat="1" ht="15">
      <c r="A131"/>
      <c r="B131" s="92"/>
      <c r="C131" s="106"/>
      <c r="D131" s="87" t="s">
        <v>205</v>
      </c>
      <c r="E131" s="104" t="s">
        <v>453</v>
      </c>
      <c r="F131" s="105">
        <v>5</v>
      </c>
      <c r="G131" s="103" t="s">
        <v>13</v>
      </c>
      <c r="H131" s="106"/>
      <c r="I131" s="106">
        <f t="shared" si="13"/>
        <v>0</v>
      </c>
      <c r="J131" s="99"/>
      <c r="K131"/>
      <c r="L131"/>
      <c r="M131"/>
      <c r="N131"/>
      <c r="O131"/>
      <c r="P131"/>
      <c r="Q131"/>
      <c r="R131"/>
      <c r="S131"/>
      <c r="T131"/>
      <c r="U131"/>
      <c r="V131"/>
    </row>
    <row r="132" spans="1:22" s="1" customFormat="1" ht="15">
      <c r="A132"/>
      <c r="B132" s="92"/>
      <c r="C132" s="106"/>
      <c r="D132" s="87" t="s">
        <v>204</v>
      </c>
      <c r="E132" s="104" t="s">
        <v>454</v>
      </c>
      <c r="F132" s="105">
        <v>12</v>
      </c>
      <c r="G132" s="103" t="s">
        <v>20</v>
      </c>
      <c r="H132" s="106"/>
      <c r="I132" s="106">
        <f t="shared" si="13"/>
        <v>0</v>
      </c>
      <c r="J132" s="99"/>
      <c r="K132"/>
      <c r="L132"/>
      <c r="M132"/>
      <c r="N132"/>
      <c r="O132"/>
      <c r="P132"/>
      <c r="Q132"/>
      <c r="R132"/>
      <c r="S132"/>
      <c r="T132"/>
      <c r="U132"/>
      <c r="V132"/>
    </row>
    <row r="133" spans="1:22" s="1" customFormat="1" ht="15">
      <c r="A133"/>
      <c r="B133" s="92"/>
      <c r="C133" s="106"/>
      <c r="D133" s="87" t="s">
        <v>203</v>
      </c>
      <c r="E133" s="104" t="s">
        <v>455</v>
      </c>
      <c r="F133" s="105">
        <v>4</v>
      </c>
      <c r="G133" s="103" t="s">
        <v>20</v>
      </c>
      <c r="H133" s="106"/>
      <c r="I133" s="106">
        <f t="shared" si="13"/>
        <v>0</v>
      </c>
      <c r="J133" s="99"/>
      <c r="K133"/>
      <c r="L133"/>
      <c r="M133"/>
      <c r="N133"/>
      <c r="O133"/>
      <c r="P133"/>
      <c r="Q133"/>
      <c r="R133"/>
      <c r="S133"/>
      <c r="T133"/>
      <c r="U133"/>
      <c r="V133"/>
    </row>
    <row r="134" spans="1:22" s="1" customFormat="1" ht="15">
      <c r="A134" s="13"/>
      <c r="B134" s="92"/>
      <c r="C134" s="106"/>
      <c r="D134" s="87" t="s">
        <v>202</v>
      </c>
      <c r="E134" s="104" t="s">
        <v>456</v>
      </c>
      <c r="F134" s="105">
        <v>174.9</v>
      </c>
      <c r="G134" s="103" t="s">
        <v>13</v>
      </c>
      <c r="H134" s="106"/>
      <c r="I134" s="106">
        <f t="shared" si="13"/>
        <v>0</v>
      </c>
      <c r="J134" s="99"/>
      <c r="K134" s="13"/>
      <c r="L134" s="13"/>
      <c r="M134" s="13"/>
      <c r="N134" s="13"/>
      <c r="O134" s="13"/>
      <c r="P134" s="13"/>
      <c r="Q134" s="13"/>
      <c r="R134" s="13"/>
      <c r="S134" s="13"/>
      <c r="T134" s="13"/>
      <c r="U134" s="13"/>
      <c r="V134" s="13"/>
    </row>
    <row r="135" spans="1:22" s="1" customFormat="1" ht="15">
      <c r="A135"/>
      <c r="B135" s="92"/>
      <c r="C135" s="106"/>
      <c r="D135" s="87" t="s">
        <v>201</v>
      </c>
      <c r="E135" s="104" t="s">
        <v>457</v>
      </c>
      <c r="F135" s="105">
        <v>40</v>
      </c>
      <c r="G135" s="103" t="s">
        <v>13</v>
      </c>
      <c r="H135" s="106"/>
      <c r="I135" s="106">
        <f t="shared" si="13"/>
        <v>0</v>
      </c>
      <c r="J135" s="99"/>
      <c r="K135"/>
      <c r="L135"/>
      <c r="M135"/>
      <c r="N135"/>
      <c r="O135"/>
      <c r="P135"/>
      <c r="Q135"/>
      <c r="R135"/>
      <c r="S135"/>
      <c r="T135"/>
      <c r="U135"/>
      <c r="V135"/>
    </row>
    <row r="136" spans="1:22" s="15" customFormat="1" ht="48.75" customHeight="1">
      <c r="A136" s="7"/>
      <c r="B136" s="83"/>
      <c r="C136" s="137"/>
      <c r="D136" s="76" t="s">
        <v>200</v>
      </c>
      <c r="E136" s="77" t="s">
        <v>199</v>
      </c>
      <c r="F136" s="78">
        <v>1</v>
      </c>
      <c r="G136" s="76" t="s">
        <v>20</v>
      </c>
      <c r="H136" s="79"/>
      <c r="I136" s="106">
        <f t="shared" si="13"/>
        <v>0</v>
      </c>
      <c r="J136" s="133"/>
      <c r="K136" s="7"/>
      <c r="L136" s="7"/>
      <c r="M136" s="7"/>
      <c r="N136" s="7"/>
      <c r="O136" s="7"/>
      <c r="P136" s="7"/>
      <c r="Q136" s="7"/>
      <c r="R136" s="7"/>
      <c r="S136" s="7"/>
      <c r="T136" s="7"/>
      <c r="U136" s="7"/>
      <c r="V136" s="7"/>
    </row>
    <row r="137" spans="1:22" s="1" customFormat="1" ht="30">
      <c r="A137"/>
      <c r="B137" s="92"/>
      <c r="C137" s="106"/>
      <c r="D137" s="87" t="s">
        <v>198</v>
      </c>
      <c r="E137" s="104" t="s">
        <v>197</v>
      </c>
      <c r="F137" s="105">
        <v>1</v>
      </c>
      <c r="G137" s="103" t="s">
        <v>11</v>
      </c>
      <c r="H137" s="106"/>
      <c r="I137" s="106">
        <f t="shared" si="13"/>
        <v>0</v>
      </c>
      <c r="J137" s="99"/>
      <c r="K137"/>
      <c r="L137" s="14"/>
      <c r="M137"/>
      <c r="N137"/>
      <c r="O137"/>
      <c r="P137"/>
      <c r="Q137"/>
      <c r="R137"/>
      <c r="S137"/>
      <c r="T137"/>
      <c r="U137"/>
      <c r="V137"/>
    </row>
    <row r="138" spans="1:22" s="1" customFormat="1" ht="15">
      <c r="A138"/>
      <c r="B138" s="92"/>
      <c r="C138" s="106"/>
      <c r="D138" s="87" t="s">
        <v>196</v>
      </c>
      <c r="E138" s="104" t="s">
        <v>195</v>
      </c>
      <c r="F138" s="105">
        <v>35</v>
      </c>
      <c r="G138" s="103" t="s">
        <v>194</v>
      </c>
      <c r="H138" s="106"/>
      <c r="I138" s="106">
        <f t="shared" si="13"/>
        <v>0</v>
      </c>
      <c r="J138" s="138"/>
      <c r="K138"/>
      <c r="L138"/>
      <c r="M138"/>
      <c r="N138"/>
      <c r="O138"/>
      <c r="P138"/>
      <c r="Q138"/>
      <c r="R138"/>
      <c r="S138"/>
      <c r="T138"/>
      <c r="U138"/>
      <c r="V138"/>
    </row>
    <row r="139" spans="1:22" s="1" customFormat="1" ht="15">
      <c r="A139"/>
      <c r="B139" s="74">
        <v>6</v>
      </c>
      <c r="C139" s="60"/>
      <c r="D139" s="57"/>
      <c r="E139" s="82" t="s">
        <v>193</v>
      </c>
      <c r="F139" s="59"/>
      <c r="G139" s="57"/>
      <c r="H139" s="60"/>
      <c r="I139" s="60"/>
      <c r="J139" s="61">
        <f>+J140+J150</f>
        <v>0</v>
      </c>
      <c r="K139"/>
      <c r="L139"/>
      <c r="M139"/>
      <c r="N139"/>
      <c r="O139"/>
      <c r="P139"/>
      <c r="Q139"/>
      <c r="R139"/>
      <c r="S139"/>
      <c r="T139"/>
      <c r="U139"/>
      <c r="V139"/>
    </row>
    <row r="140" spans="1:22" s="1" customFormat="1" ht="15">
      <c r="A140"/>
      <c r="B140" s="92"/>
      <c r="C140" s="93">
        <v>6.1</v>
      </c>
      <c r="D140" s="93"/>
      <c r="E140" s="94" t="s">
        <v>192</v>
      </c>
      <c r="F140" s="95"/>
      <c r="G140" s="96"/>
      <c r="H140" s="97"/>
      <c r="I140" s="98"/>
      <c r="J140" s="108">
        <f>+I141+I142+I143+I144+I145+I146+I147+I148+I149</f>
        <v>0</v>
      </c>
      <c r="K140"/>
      <c r="L140"/>
      <c r="M140"/>
      <c r="N140"/>
      <c r="O140"/>
      <c r="P140"/>
      <c r="Q140"/>
      <c r="R140"/>
      <c r="S140"/>
      <c r="T140"/>
      <c r="U140"/>
      <c r="V140"/>
    </row>
    <row r="141" spans="1:22" s="1" customFormat="1" ht="15">
      <c r="A141"/>
      <c r="B141" s="92"/>
      <c r="C141" s="106"/>
      <c r="D141" s="103" t="s">
        <v>191</v>
      </c>
      <c r="E141" s="104" t="s">
        <v>190</v>
      </c>
      <c r="F141" s="105">
        <v>4.8</v>
      </c>
      <c r="G141" s="103" t="s">
        <v>15</v>
      </c>
      <c r="H141" s="106"/>
      <c r="I141" s="106">
        <f>+F141*H141</f>
        <v>0</v>
      </c>
      <c r="J141" s="99"/>
      <c r="K141"/>
      <c r="L141" s="13"/>
      <c r="M141"/>
      <c r="N141"/>
      <c r="O141"/>
      <c r="P141"/>
      <c r="Q141"/>
      <c r="R141"/>
      <c r="S141"/>
      <c r="T141"/>
      <c r="U141"/>
      <c r="V141"/>
    </row>
    <row r="142" spans="1:22" s="1" customFormat="1" ht="15">
      <c r="A142"/>
      <c r="B142" s="92"/>
      <c r="C142" s="106"/>
      <c r="D142" s="103" t="s">
        <v>189</v>
      </c>
      <c r="E142" s="104" t="s">
        <v>188</v>
      </c>
      <c r="F142" s="105">
        <v>2.64</v>
      </c>
      <c r="G142" s="103" t="s">
        <v>49</v>
      </c>
      <c r="H142" s="106"/>
      <c r="I142" s="106">
        <f t="shared" ref="I142:I149" si="14">+F142*H142</f>
        <v>0</v>
      </c>
      <c r="J142" s="99"/>
      <c r="K142"/>
      <c r="L142" s="13"/>
      <c r="M142"/>
      <c r="N142"/>
      <c r="O142"/>
      <c r="P142"/>
      <c r="Q142"/>
      <c r="R142"/>
      <c r="S142"/>
      <c r="T142"/>
      <c r="U142"/>
      <c r="V142"/>
    </row>
    <row r="143" spans="1:22" s="1" customFormat="1" ht="20.25" customHeight="1">
      <c r="A143"/>
      <c r="B143" s="92"/>
      <c r="C143" s="106"/>
      <c r="D143" s="103" t="s">
        <v>187</v>
      </c>
      <c r="E143" s="104" t="s">
        <v>186</v>
      </c>
      <c r="F143" s="105" t="s">
        <v>185</v>
      </c>
      <c r="G143" s="103" t="s">
        <v>49</v>
      </c>
      <c r="H143" s="106"/>
      <c r="I143" s="106">
        <f t="shared" si="14"/>
        <v>0</v>
      </c>
      <c r="J143" s="99"/>
      <c r="K143"/>
      <c r="L143" s="13"/>
      <c r="M143"/>
      <c r="N143"/>
      <c r="O143"/>
      <c r="P143"/>
      <c r="Q143"/>
      <c r="R143"/>
      <c r="S143"/>
      <c r="T143"/>
      <c r="U143"/>
      <c r="V143"/>
    </row>
    <row r="144" spans="1:22" s="1" customFormat="1" ht="28.5" customHeight="1">
      <c r="A144"/>
      <c r="B144" s="92"/>
      <c r="C144" s="106"/>
      <c r="D144" s="103" t="s">
        <v>184</v>
      </c>
      <c r="E144" s="104" t="s">
        <v>183</v>
      </c>
      <c r="F144" s="105" t="s">
        <v>182</v>
      </c>
      <c r="G144" s="103" t="s">
        <v>49</v>
      </c>
      <c r="H144" s="106"/>
      <c r="I144" s="106">
        <f t="shared" si="14"/>
        <v>0</v>
      </c>
      <c r="J144" s="99"/>
      <c r="K144" s="2"/>
      <c r="L144"/>
      <c r="M144"/>
      <c r="N144"/>
      <c r="O144"/>
      <c r="P144"/>
      <c r="Q144"/>
      <c r="R144"/>
      <c r="S144"/>
      <c r="T144"/>
      <c r="U144"/>
      <c r="V144"/>
    </row>
    <row r="145" spans="1:22" s="1" customFormat="1" ht="15">
      <c r="A145"/>
      <c r="B145" s="92"/>
      <c r="C145" s="106"/>
      <c r="D145" s="103" t="s">
        <v>181</v>
      </c>
      <c r="E145" s="104" t="s">
        <v>180</v>
      </c>
      <c r="F145" s="105">
        <v>12.95</v>
      </c>
      <c r="G145" s="103" t="s">
        <v>49</v>
      </c>
      <c r="H145" s="106"/>
      <c r="I145" s="106">
        <f t="shared" si="14"/>
        <v>0</v>
      </c>
      <c r="J145" s="99"/>
      <c r="K145"/>
      <c r="L145" s="13"/>
      <c r="M145"/>
      <c r="N145"/>
      <c r="O145"/>
      <c r="P145"/>
      <c r="Q145"/>
      <c r="R145"/>
      <c r="S145"/>
      <c r="T145"/>
      <c r="U145"/>
      <c r="V145"/>
    </row>
    <row r="146" spans="1:22" s="1" customFormat="1" ht="15">
      <c r="A146"/>
      <c r="B146" s="92"/>
      <c r="C146" s="106"/>
      <c r="D146" s="103" t="s">
        <v>179</v>
      </c>
      <c r="E146" s="104" t="s">
        <v>178</v>
      </c>
      <c r="F146" s="105">
        <v>13.14</v>
      </c>
      <c r="G146" s="103" t="s">
        <v>49</v>
      </c>
      <c r="H146" s="106"/>
      <c r="I146" s="106">
        <f t="shared" si="14"/>
        <v>0</v>
      </c>
      <c r="J146" s="99"/>
      <c r="K146"/>
      <c r="L146" s="13"/>
      <c r="M146"/>
      <c r="N146"/>
      <c r="O146"/>
      <c r="P146"/>
      <c r="Q146"/>
      <c r="R146"/>
      <c r="S146"/>
      <c r="T146"/>
      <c r="U146"/>
      <c r="V146"/>
    </row>
    <row r="147" spans="1:22" s="1" customFormat="1" ht="15">
      <c r="A147"/>
      <c r="B147" s="92"/>
      <c r="C147" s="106"/>
      <c r="D147" s="103" t="s">
        <v>177</v>
      </c>
      <c r="E147" s="104" t="s">
        <v>176</v>
      </c>
      <c r="F147" s="105">
        <v>1</v>
      </c>
      <c r="G147" s="103" t="s">
        <v>11</v>
      </c>
      <c r="H147" s="106"/>
      <c r="I147" s="106">
        <f t="shared" si="14"/>
        <v>0</v>
      </c>
      <c r="J147" s="99"/>
      <c r="K147"/>
      <c r="L147"/>
      <c r="M147"/>
      <c r="N147"/>
      <c r="O147"/>
      <c r="P147"/>
      <c r="Q147"/>
      <c r="R147"/>
      <c r="S147"/>
      <c r="T147"/>
      <c r="U147"/>
      <c r="V147"/>
    </row>
    <row r="148" spans="1:22" s="1" customFormat="1" ht="29.25" customHeight="1">
      <c r="A148"/>
      <c r="B148" s="116"/>
      <c r="C148" s="139"/>
      <c r="D148" s="87" t="s">
        <v>175</v>
      </c>
      <c r="E148" s="88" t="s">
        <v>174</v>
      </c>
      <c r="F148" s="89">
        <v>22.38</v>
      </c>
      <c r="G148" s="87" t="s">
        <v>13</v>
      </c>
      <c r="H148" s="90"/>
      <c r="I148" s="106">
        <f t="shared" si="14"/>
        <v>0</v>
      </c>
      <c r="J148" s="99"/>
      <c r="K148"/>
      <c r="L148" s="13"/>
      <c r="M148"/>
      <c r="N148"/>
      <c r="O148"/>
      <c r="P148"/>
      <c r="Q148"/>
      <c r="R148"/>
      <c r="S148"/>
      <c r="T148"/>
      <c r="U148"/>
      <c r="V148"/>
    </row>
    <row r="149" spans="1:22" s="1" customFormat="1" ht="15">
      <c r="A149"/>
      <c r="B149" s="92"/>
      <c r="C149" s="106"/>
      <c r="D149" s="103" t="s">
        <v>173</v>
      </c>
      <c r="E149" s="104" t="s">
        <v>172</v>
      </c>
      <c r="F149" s="105">
        <v>52</v>
      </c>
      <c r="G149" s="103" t="s">
        <v>15</v>
      </c>
      <c r="H149" s="106"/>
      <c r="I149" s="106">
        <f t="shared" si="14"/>
        <v>0</v>
      </c>
      <c r="J149" s="99"/>
      <c r="K149"/>
      <c r="L149"/>
      <c r="M149"/>
      <c r="N149"/>
      <c r="O149"/>
      <c r="P149"/>
      <c r="Q149"/>
      <c r="R149"/>
      <c r="S149"/>
      <c r="T149"/>
      <c r="U149"/>
      <c r="V149"/>
    </row>
    <row r="150" spans="1:22" s="1" customFormat="1" ht="15">
      <c r="A150"/>
      <c r="B150" s="92"/>
      <c r="C150" s="93">
        <v>6.2</v>
      </c>
      <c r="D150" s="96"/>
      <c r="E150" s="94" t="s">
        <v>171</v>
      </c>
      <c r="F150" s="95"/>
      <c r="G150" s="96"/>
      <c r="H150" s="97"/>
      <c r="I150" s="98"/>
      <c r="J150" s="108">
        <f>+I151+I152+I153+I154+I155+I156+I157+I158+I159+I160+I161+I162+I163+I164+I165+I166+I167+I168+I169+I170+I171+I173+I172+I174+I175+I176+I177+I178+I180+I181+I182+I179+I183+I184+I185+I186+I187+I188+I189+I190+I191+I192</f>
        <v>0</v>
      </c>
      <c r="K150"/>
      <c r="L150"/>
      <c r="M150"/>
      <c r="N150"/>
      <c r="O150"/>
      <c r="P150"/>
      <c r="Q150"/>
      <c r="R150"/>
      <c r="S150"/>
      <c r="T150"/>
      <c r="U150"/>
      <c r="V150"/>
    </row>
    <row r="151" spans="1:22" s="1" customFormat="1" ht="90">
      <c r="A151"/>
      <c r="B151" s="92"/>
      <c r="C151" s="106"/>
      <c r="D151" s="103" t="s">
        <v>170</v>
      </c>
      <c r="E151" s="104" t="s">
        <v>169</v>
      </c>
      <c r="F151" s="105">
        <v>4</v>
      </c>
      <c r="G151" s="103" t="s">
        <v>20</v>
      </c>
      <c r="H151" s="106"/>
      <c r="I151" s="106">
        <f>+F151*H151</f>
        <v>0</v>
      </c>
      <c r="J151" s="99"/>
      <c r="K151"/>
      <c r="L151"/>
      <c r="M151"/>
      <c r="N151"/>
      <c r="O151"/>
      <c r="P151"/>
      <c r="Q151"/>
      <c r="R151"/>
      <c r="S151"/>
      <c r="T151"/>
      <c r="U151"/>
      <c r="V151"/>
    </row>
    <row r="152" spans="1:22" s="1" customFormat="1" ht="16.5" customHeight="1">
      <c r="A152"/>
      <c r="B152" s="92"/>
      <c r="C152" s="106"/>
      <c r="D152" s="103" t="s">
        <v>168</v>
      </c>
      <c r="E152" s="104" t="s">
        <v>167</v>
      </c>
      <c r="F152" s="105">
        <v>4</v>
      </c>
      <c r="G152" s="103" t="s">
        <v>20</v>
      </c>
      <c r="H152" s="106"/>
      <c r="I152" s="106">
        <f t="shared" ref="I152:I192" si="15">+F152*H152</f>
        <v>0</v>
      </c>
      <c r="J152" s="99"/>
      <c r="K152"/>
      <c r="L152"/>
      <c r="M152"/>
      <c r="N152"/>
      <c r="O152"/>
      <c r="P152"/>
      <c r="Q152"/>
      <c r="R152"/>
      <c r="S152"/>
      <c r="T152"/>
      <c r="U152"/>
      <c r="V152"/>
    </row>
    <row r="153" spans="1:22" s="1" customFormat="1" ht="15">
      <c r="A153"/>
      <c r="B153" s="92"/>
      <c r="C153" s="106"/>
      <c r="D153" s="103" t="s">
        <v>166</v>
      </c>
      <c r="E153" s="104" t="s">
        <v>165</v>
      </c>
      <c r="F153" s="105">
        <v>1</v>
      </c>
      <c r="G153" s="103" t="s">
        <v>20</v>
      </c>
      <c r="H153" s="106"/>
      <c r="I153" s="106">
        <f t="shared" si="15"/>
        <v>0</v>
      </c>
      <c r="J153" s="99"/>
      <c r="K153"/>
      <c r="L153"/>
      <c r="M153"/>
      <c r="N153"/>
      <c r="O153"/>
      <c r="P153"/>
      <c r="Q153"/>
      <c r="R153"/>
      <c r="S153"/>
      <c r="T153"/>
      <c r="U153"/>
      <c r="V153"/>
    </row>
    <row r="154" spans="1:22" s="1" customFormat="1" ht="45.75" customHeight="1">
      <c r="A154"/>
      <c r="B154" s="92"/>
      <c r="C154" s="106"/>
      <c r="D154" s="103" t="s">
        <v>164</v>
      </c>
      <c r="E154" s="104" t="s">
        <v>163</v>
      </c>
      <c r="F154" s="105">
        <v>2</v>
      </c>
      <c r="G154" s="103" t="s">
        <v>20</v>
      </c>
      <c r="H154" s="106"/>
      <c r="I154" s="106">
        <f t="shared" si="15"/>
        <v>0</v>
      </c>
      <c r="J154" s="99"/>
      <c r="K154"/>
      <c r="L154"/>
      <c r="M154"/>
      <c r="N154"/>
      <c r="O154"/>
      <c r="P154"/>
      <c r="Q154"/>
      <c r="R154"/>
      <c r="S154"/>
      <c r="T154"/>
      <c r="U154"/>
      <c r="V154"/>
    </row>
    <row r="155" spans="1:22" s="1" customFormat="1" ht="15">
      <c r="A155"/>
      <c r="B155" s="92"/>
      <c r="C155" s="106"/>
      <c r="D155" s="103" t="s">
        <v>162</v>
      </c>
      <c r="E155" s="104" t="s">
        <v>161</v>
      </c>
      <c r="F155" s="105">
        <v>2</v>
      </c>
      <c r="G155" s="103" t="s">
        <v>20</v>
      </c>
      <c r="H155" s="106"/>
      <c r="I155" s="106">
        <f t="shared" si="15"/>
        <v>0</v>
      </c>
      <c r="J155" s="99"/>
      <c r="K155"/>
      <c r="L155"/>
      <c r="M155"/>
      <c r="N155"/>
      <c r="O155"/>
      <c r="P155"/>
      <c r="Q155"/>
      <c r="R155"/>
      <c r="S155"/>
      <c r="T155"/>
      <c r="U155"/>
      <c r="V155"/>
    </row>
    <row r="156" spans="1:22" s="1" customFormat="1" ht="15">
      <c r="A156"/>
      <c r="B156" s="92"/>
      <c r="C156" s="106"/>
      <c r="D156" s="103" t="s">
        <v>160</v>
      </c>
      <c r="E156" s="104" t="s">
        <v>159</v>
      </c>
      <c r="F156" s="105">
        <v>2</v>
      </c>
      <c r="G156" s="103" t="s">
        <v>20</v>
      </c>
      <c r="H156" s="106"/>
      <c r="I156" s="106">
        <f t="shared" si="15"/>
        <v>0</v>
      </c>
      <c r="J156" s="99"/>
      <c r="K156"/>
      <c r="L156"/>
      <c r="M156"/>
      <c r="N156"/>
      <c r="O156"/>
      <c r="P156"/>
      <c r="Q156"/>
      <c r="R156"/>
      <c r="S156"/>
      <c r="T156"/>
      <c r="U156"/>
      <c r="V156"/>
    </row>
    <row r="157" spans="1:22" s="1" customFormat="1" ht="48.75" customHeight="1">
      <c r="A157"/>
      <c r="B157" s="92"/>
      <c r="C157" s="106"/>
      <c r="D157" s="103" t="s">
        <v>158</v>
      </c>
      <c r="E157" s="104" t="s">
        <v>157</v>
      </c>
      <c r="F157" s="105">
        <v>2</v>
      </c>
      <c r="G157" s="103" t="s">
        <v>20</v>
      </c>
      <c r="H157" s="106"/>
      <c r="I157" s="106">
        <f t="shared" si="15"/>
        <v>0</v>
      </c>
      <c r="J157" s="99"/>
      <c r="K157"/>
      <c r="L157"/>
      <c r="M157"/>
      <c r="N157"/>
      <c r="O157"/>
      <c r="P157"/>
      <c r="Q157"/>
      <c r="R157"/>
      <c r="S157"/>
      <c r="T157"/>
      <c r="U157"/>
      <c r="V157"/>
    </row>
    <row r="158" spans="1:22" s="1" customFormat="1" ht="45">
      <c r="A158"/>
      <c r="B158" s="92"/>
      <c r="C158" s="106"/>
      <c r="D158" s="103" t="s">
        <v>156</v>
      </c>
      <c r="E158" s="104" t="s">
        <v>155</v>
      </c>
      <c r="F158" s="105">
        <v>2</v>
      </c>
      <c r="G158" s="103" t="s">
        <v>20</v>
      </c>
      <c r="H158" s="106"/>
      <c r="I158" s="106">
        <f t="shared" si="15"/>
        <v>0</v>
      </c>
      <c r="J158" s="99"/>
      <c r="K158"/>
      <c r="L158"/>
      <c r="M158"/>
      <c r="N158"/>
      <c r="O158"/>
      <c r="P158"/>
      <c r="Q158"/>
      <c r="R158"/>
      <c r="S158"/>
      <c r="T158"/>
      <c r="U158"/>
      <c r="V158"/>
    </row>
    <row r="159" spans="1:22" ht="38.25" customHeight="1">
      <c r="B159" s="92"/>
      <c r="C159" s="103"/>
      <c r="D159" s="103" t="s">
        <v>154</v>
      </c>
      <c r="E159" s="104" t="s">
        <v>153</v>
      </c>
      <c r="F159" s="105">
        <v>1</v>
      </c>
      <c r="G159" s="103" t="s">
        <v>20</v>
      </c>
      <c r="H159" s="106"/>
      <c r="I159" s="106">
        <f t="shared" si="15"/>
        <v>0</v>
      </c>
      <c r="J159" s="99"/>
    </row>
    <row r="160" spans="1:22" ht="15">
      <c r="B160" s="92"/>
      <c r="C160" s="103"/>
      <c r="D160" s="103" t="s">
        <v>152</v>
      </c>
      <c r="E160" s="104" t="s">
        <v>151</v>
      </c>
      <c r="F160" s="105">
        <v>1</v>
      </c>
      <c r="G160" s="103" t="s">
        <v>20</v>
      </c>
      <c r="H160" s="106"/>
      <c r="I160" s="106">
        <f t="shared" si="15"/>
        <v>0</v>
      </c>
      <c r="J160" s="99"/>
    </row>
    <row r="161" spans="1:11" ht="150">
      <c r="B161" s="92"/>
      <c r="C161" s="103"/>
      <c r="D161" s="103" t="s">
        <v>150</v>
      </c>
      <c r="E161" s="104" t="s">
        <v>149</v>
      </c>
      <c r="F161" s="105">
        <v>2</v>
      </c>
      <c r="G161" s="103" t="s">
        <v>20</v>
      </c>
      <c r="H161" s="106"/>
      <c r="I161" s="106">
        <f t="shared" si="15"/>
        <v>0</v>
      </c>
      <c r="J161" s="99"/>
    </row>
    <row r="162" spans="1:11" ht="69.75" customHeight="1">
      <c r="B162" s="92"/>
      <c r="C162" s="103"/>
      <c r="D162" s="103" t="s">
        <v>148</v>
      </c>
      <c r="E162" s="104" t="s">
        <v>147</v>
      </c>
      <c r="F162" s="105">
        <v>8</v>
      </c>
      <c r="G162" s="103" t="s">
        <v>20</v>
      </c>
      <c r="H162" s="106"/>
      <c r="I162" s="106">
        <f t="shared" si="15"/>
        <v>0</v>
      </c>
      <c r="J162" s="99"/>
    </row>
    <row r="163" spans="1:11" ht="62.25" customHeight="1">
      <c r="B163" s="92"/>
      <c r="C163" s="103"/>
      <c r="D163" s="103" t="s">
        <v>146</v>
      </c>
      <c r="E163" s="104" t="s">
        <v>145</v>
      </c>
      <c r="F163" s="105">
        <v>1</v>
      </c>
      <c r="G163" s="103" t="s">
        <v>20</v>
      </c>
      <c r="H163" s="106"/>
      <c r="I163" s="106">
        <f t="shared" si="15"/>
        <v>0</v>
      </c>
      <c r="J163" s="99"/>
    </row>
    <row r="164" spans="1:11" ht="15">
      <c r="B164" s="92"/>
      <c r="C164" s="103"/>
      <c r="D164" s="103" t="s">
        <v>144</v>
      </c>
      <c r="E164" s="140" t="s">
        <v>143</v>
      </c>
      <c r="F164" s="105">
        <v>1</v>
      </c>
      <c r="G164" s="103" t="s">
        <v>20</v>
      </c>
      <c r="H164" s="106"/>
      <c r="I164" s="106">
        <f t="shared" si="15"/>
        <v>0</v>
      </c>
      <c r="J164" s="99"/>
    </row>
    <row r="165" spans="1:11" ht="30">
      <c r="B165" s="92"/>
      <c r="C165" s="103"/>
      <c r="D165" s="103" t="s">
        <v>142</v>
      </c>
      <c r="E165" s="104" t="s">
        <v>141</v>
      </c>
      <c r="F165" s="105">
        <v>1</v>
      </c>
      <c r="G165" s="103" t="s">
        <v>20</v>
      </c>
      <c r="H165" s="106"/>
      <c r="I165" s="106">
        <f t="shared" si="15"/>
        <v>0</v>
      </c>
      <c r="J165" s="99"/>
    </row>
    <row r="166" spans="1:11" ht="30">
      <c r="B166" s="92"/>
      <c r="C166" s="103"/>
      <c r="D166" s="103" t="s">
        <v>140</v>
      </c>
      <c r="E166" s="104" t="s">
        <v>139</v>
      </c>
      <c r="F166" s="105">
        <v>1</v>
      </c>
      <c r="G166" s="103" t="s">
        <v>20</v>
      </c>
      <c r="H166" s="106"/>
      <c r="I166" s="106">
        <f t="shared" si="15"/>
        <v>0</v>
      </c>
      <c r="J166" s="99"/>
    </row>
    <row r="167" spans="1:11" ht="16.5" customHeight="1">
      <c r="A167" s="13"/>
      <c r="B167" s="92"/>
      <c r="C167" s="103"/>
      <c r="D167" s="103" t="s">
        <v>138</v>
      </c>
      <c r="E167" s="104" t="s">
        <v>136</v>
      </c>
      <c r="F167" s="105">
        <v>1</v>
      </c>
      <c r="G167" s="103" t="s">
        <v>20</v>
      </c>
      <c r="H167" s="106"/>
      <c r="I167" s="106">
        <f t="shared" si="15"/>
        <v>0</v>
      </c>
      <c r="J167" s="99"/>
    </row>
    <row r="168" spans="1:11" ht="20.25" customHeight="1">
      <c r="A168" s="13"/>
      <c r="B168" s="92"/>
      <c r="C168" s="103"/>
      <c r="D168" s="103" t="s">
        <v>137</v>
      </c>
      <c r="E168" s="104" t="s">
        <v>136</v>
      </c>
      <c r="F168" s="105">
        <v>2</v>
      </c>
      <c r="G168" s="103" t="s">
        <v>20</v>
      </c>
      <c r="H168" s="106"/>
      <c r="I168" s="106">
        <f t="shared" si="15"/>
        <v>0</v>
      </c>
      <c r="J168" s="99"/>
    </row>
    <row r="169" spans="1:11" ht="15">
      <c r="B169" s="92"/>
      <c r="C169" s="103"/>
      <c r="D169" s="103" t="s">
        <v>135</v>
      </c>
      <c r="E169" s="104" t="s">
        <v>134</v>
      </c>
      <c r="F169" s="105">
        <v>2</v>
      </c>
      <c r="G169" s="103" t="s">
        <v>20</v>
      </c>
      <c r="H169" s="106"/>
      <c r="I169" s="106">
        <f t="shared" si="15"/>
        <v>0</v>
      </c>
      <c r="J169" s="99"/>
    </row>
    <row r="170" spans="1:11" ht="15">
      <c r="B170" s="92"/>
      <c r="C170" s="103"/>
      <c r="D170" s="103" t="s">
        <v>133</v>
      </c>
      <c r="E170" s="104" t="s">
        <v>132</v>
      </c>
      <c r="F170" s="105">
        <v>2</v>
      </c>
      <c r="G170" s="103" t="s">
        <v>20</v>
      </c>
      <c r="H170" s="106"/>
      <c r="I170" s="106">
        <f t="shared" si="15"/>
        <v>0</v>
      </c>
      <c r="J170" s="99"/>
    </row>
    <row r="171" spans="1:11" ht="15">
      <c r="B171" s="92"/>
      <c r="C171" s="103"/>
      <c r="D171" s="103" t="s">
        <v>131</v>
      </c>
      <c r="E171" s="104" t="s">
        <v>130</v>
      </c>
      <c r="F171" s="105">
        <v>2</v>
      </c>
      <c r="G171" s="103" t="s">
        <v>20</v>
      </c>
      <c r="H171" s="106"/>
      <c r="I171" s="106">
        <f t="shared" si="15"/>
        <v>0</v>
      </c>
      <c r="J171" s="99"/>
    </row>
    <row r="172" spans="1:11" ht="15">
      <c r="B172" s="92"/>
      <c r="C172" s="103"/>
      <c r="D172" s="103" t="s">
        <v>129</v>
      </c>
      <c r="E172" s="104" t="s">
        <v>128</v>
      </c>
      <c r="F172" s="105">
        <v>12</v>
      </c>
      <c r="G172" s="103" t="s">
        <v>20</v>
      </c>
      <c r="H172" s="106"/>
      <c r="I172" s="106">
        <f t="shared" si="15"/>
        <v>0</v>
      </c>
      <c r="J172" s="99"/>
    </row>
    <row r="173" spans="1:11" ht="15">
      <c r="B173" s="92"/>
      <c r="C173" s="103"/>
      <c r="D173" s="103" t="s">
        <v>127</v>
      </c>
      <c r="E173" s="104" t="s">
        <v>109</v>
      </c>
      <c r="F173" s="105">
        <v>1</v>
      </c>
      <c r="G173" s="103" t="s">
        <v>20</v>
      </c>
      <c r="H173" s="106"/>
      <c r="I173" s="106">
        <f t="shared" si="15"/>
        <v>0</v>
      </c>
      <c r="J173" s="99"/>
    </row>
    <row r="174" spans="1:11" ht="15">
      <c r="B174" s="92"/>
      <c r="C174" s="103"/>
      <c r="D174" s="87" t="s">
        <v>126</v>
      </c>
      <c r="E174" s="88" t="s">
        <v>125</v>
      </c>
      <c r="F174" s="89">
        <v>1</v>
      </c>
      <c r="G174" s="87" t="s">
        <v>20</v>
      </c>
      <c r="H174" s="90"/>
      <c r="I174" s="106">
        <f t="shared" si="15"/>
        <v>0</v>
      </c>
      <c r="J174" s="141"/>
      <c r="K174" s="35"/>
    </row>
    <row r="175" spans="1:11" ht="15">
      <c r="B175" s="92"/>
      <c r="C175" s="103"/>
      <c r="D175" s="103" t="s">
        <v>124</v>
      </c>
      <c r="E175" s="104" t="s">
        <v>123</v>
      </c>
      <c r="F175" s="105">
        <v>1</v>
      </c>
      <c r="G175" s="103" t="s">
        <v>20</v>
      </c>
      <c r="H175" s="106"/>
      <c r="I175" s="106">
        <f t="shared" si="15"/>
        <v>0</v>
      </c>
      <c r="J175" s="99"/>
    </row>
    <row r="176" spans="1:11" ht="62.25" customHeight="1">
      <c r="B176" s="92"/>
      <c r="C176" s="103"/>
      <c r="D176" s="103" t="s">
        <v>122</v>
      </c>
      <c r="E176" s="104" t="s">
        <v>121</v>
      </c>
      <c r="F176" s="105">
        <v>2</v>
      </c>
      <c r="G176" s="103" t="s">
        <v>20</v>
      </c>
      <c r="H176" s="106"/>
      <c r="I176" s="106">
        <f t="shared" si="15"/>
        <v>0</v>
      </c>
      <c r="J176" s="99"/>
    </row>
    <row r="177" spans="2:10" ht="15">
      <c r="B177" s="92"/>
      <c r="C177" s="103"/>
      <c r="D177" s="103" t="s">
        <v>120</v>
      </c>
      <c r="E177" s="104" t="s">
        <v>119</v>
      </c>
      <c r="F177" s="105">
        <v>1</v>
      </c>
      <c r="G177" s="103" t="s">
        <v>20</v>
      </c>
      <c r="H177" s="106"/>
      <c r="I177" s="106">
        <f t="shared" si="15"/>
        <v>0</v>
      </c>
      <c r="J177" s="99"/>
    </row>
    <row r="178" spans="2:10" s="13" customFormat="1" ht="21" customHeight="1">
      <c r="B178" s="92"/>
      <c r="C178" s="103"/>
      <c r="D178" s="103" t="s">
        <v>118</v>
      </c>
      <c r="E178" s="104" t="s">
        <v>117</v>
      </c>
      <c r="F178" s="105">
        <v>1</v>
      </c>
      <c r="G178" s="103" t="s">
        <v>20</v>
      </c>
      <c r="H178" s="106"/>
      <c r="I178" s="106">
        <f t="shared" si="15"/>
        <v>0</v>
      </c>
      <c r="J178" s="99"/>
    </row>
    <row r="179" spans="2:10" ht="76.5" customHeight="1">
      <c r="B179" s="92"/>
      <c r="C179" s="103"/>
      <c r="D179" s="103" t="s">
        <v>116</v>
      </c>
      <c r="E179" s="104" t="s">
        <v>115</v>
      </c>
      <c r="F179" s="105">
        <v>4</v>
      </c>
      <c r="G179" s="103" t="s">
        <v>20</v>
      </c>
      <c r="H179" s="106"/>
      <c r="I179" s="106">
        <f t="shared" si="15"/>
        <v>0</v>
      </c>
      <c r="J179" s="99"/>
    </row>
    <row r="180" spans="2:10" ht="30">
      <c r="B180" s="92"/>
      <c r="C180" s="103"/>
      <c r="D180" s="103" t="s">
        <v>114</v>
      </c>
      <c r="E180" s="104" t="s">
        <v>113</v>
      </c>
      <c r="F180" s="105">
        <v>1</v>
      </c>
      <c r="G180" s="103" t="s">
        <v>20</v>
      </c>
      <c r="H180" s="106"/>
      <c r="I180" s="106">
        <f t="shared" si="15"/>
        <v>0</v>
      </c>
      <c r="J180" s="99"/>
    </row>
    <row r="181" spans="2:10" ht="15">
      <c r="B181" s="92"/>
      <c r="C181" s="103"/>
      <c r="D181" s="103" t="s">
        <v>112</v>
      </c>
      <c r="E181" s="104" t="s">
        <v>111</v>
      </c>
      <c r="F181" s="105">
        <v>1</v>
      </c>
      <c r="G181" s="103" t="s">
        <v>20</v>
      </c>
      <c r="H181" s="106"/>
      <c r="I181" s="106">
        <f t="shared" si="15"/>
        <v>0</v>
      </c>
      <c r="J181" s="99"/>
    </row>
    <row r="182" spans="2:10" ht="15">
      <c r="B182" s="92"/>
      <c r="C182" s="103"/>
      <c r="D182" s="103" t="s">
        <v>110</v>
      </c>
      <c r="E182" s="104" t="s">
        <v>109</v>
      </c>
      <c r="F182" s="105">
        <v>1</v>
      </c>
      <c r="G182" s="103" t="s">
        <v>20</v>
      </c>
      <c r="H182" s="106"/>
      <c r="I182" s="106">
        <f t="shared" si="15"/>
        <v>0</v>
      </c>
      <c r="J182" s="99"/>
    </row>
    <row r="183" spans="2:10" ht="30">
      <c r="B183" s="92"/>
      <c r="C183" s="103"/>
      <c r="D183" s="103" t="s">
        <v>108</v>
      </c>
      <c r="E183" s="104" t="s">
        <v>107</v>
      </c>
      <c r="F183" s="105">
        <v>1</v>
      </c>
      <c r="G183" s="103" t="s">
        <v>20</v>
      </c>
      <c r="H183" s="106"/>
      <c r="I183" s="106">
        <f t="shared" si="15"/>
        <v>0</v>
      </c>
      <c r="J183" s="99"/>
    </row>
    <row r="184" spans="2:10" ht="75">
      <c r="B184" s="92"/>
      <c r="C184" s="103"/>
      <c r="D184" s="103" t="s">
        <v>106</v>
      </c>
      <c r="E184" s="104" t="s">
        <v>105</v>
      </c>
      <c r="F184" s="105">
        <v>1</v>
      </c>
      <c r="G184" s="103" t="s">
        <v>20</v>
      </c>
      <c r="H184" s="106"/>
      <c r="I184" s="106">
        <f t="shared" si="15"/>
        <v>0</v>
      </c>
      <c r="J184" s="99"/>
    </row>
    <row r="185" spans="2:10" ht="15">
      <c r="B185" s="92"/>
      <c r="C185" s="103"/>
      <c r="D185" s="103" t="s">
        <v>104</v>
      </c>
      <c r="E185" s="104" t="s">
        <v>103</v>
      </c>
      <c r="F185" s="105">
        <v>4</v>
      </c>
      <c r="G185" s="103" t="s">
        <v>20</v>
      </c>
      <c r="H185" s="106"/>
      <c r="I185" s="106">
        <f t="shared" si="15"/>
        <v>0</v>
      </c>
      <c r="J185" s="99"/>
    </row>
    <row r="186" spans="2:10" ht="15">
      <c r="B186" s="92"/>
      <c r="C186" s="103"/>
      <c r="D186" s="103" t="s">
        <v>102</v>
      </c>
      <c r="E186" s="104" t="s">
        <v>101</v>
      </c>
      <c r="F186" s="105">
        <v>4</v>
      </c>
      <c r="G186" s="103" t="s">
        <v>20</v>
      </c>
      <c r="H186" s="106"/>
      <c r="I186" s="106">
        <f t="shared" si="15"/>
        <v>0</v>
      </c>
      <c r="J186" s="99"/>
    </row>
    <row r="187" spans="2:10" ht="30">
      <c r="B187" s="92"/>
      <c r="C187" s="103"/>
      <c r="D187" s="103" t="s">
        <v>100</v>
      </c>
      <c r="E187" s="104" t="s">
        <v>99</v>
      </c>
      <c r="F187" s="105">
        <v>350</v>
      </c>
      <c r="G187" s="103" t="s">
        <v>13</v>
      </c>
      <c r="H187" s="106"/>
      <c r="I187" s="106">
        <f t="shared" si="15"/>
        <v>0</v>
      </c>
      <c r="J187" s="99"/>
    </row>
    <row r="188" spans="2:10" ht="15">
      <c r="B188" s="92"/>
      <c r="C188" s="103"/>
      <c r="D188" s="103" t="s">
        <v>98</v>
      </c>
      <c r="E188" s="104" t="s">
        <v>97</v>
      </c>
      <c r="F188" s="105">
        <v>640</v>
      </c>
      <c r="G188" s="103" t="s">
        <v>13</v>
      </c>
      <c r="H188" s="106"/>
      <c r="I188" s="106">
        <f t="shared" si="15"/>
        <v>0</v>
      </c>
      <c r="J188" s="99"/>
    </row>
    <row r="189" spans="2:10" ht="15">
      <c r="B189" s="92"/>
      <c r="C189" s="103"/>
      <c r="D189" s="103" t="s">
        <v>96</v>
      </c>
      <c r="E189" s="104" t="s">
        <v>95</v>
      </c>
      <c r="F189" s="105">
        <v>87</v>
      </c>
      <c r="G189" s="103" t="s">
        <v>13</v>
      </c>
      <c r="H189" s="106"/>
      <c r="I189" s="106">
        <f t="shared" si="15"/>
        <v>0</v>
      </c>
      <c r="J189" s="99"/>
    </row>
    <row r="190" spans="2:10" ht="15">
      <c r="B190" s="92"/>
      <c r="C190" s="103"/>
      <c r="D190" s="103" t="s">
        <v>94</v>
      </c>
      <c r="E190" s="104" t="s">
        <v>93</v>
      </c>
      <c r="F190" s="105">
        <v>3</v>
      </c>
      <c r="G190" s="103" t="s">
        <v>20</v>
      </c>
      <c r="H190" s="106"/>
      <c r="I190" s="106">
        <f t="shared" si="15"/>
        <v>0</v>
      </c>
      <c r="J190" s="99"/>
    </row>
    <row r="191" spans="2:10" ht="15">
      <c r="B191" s="92"/>
      <c r="C191" s="103"/>
      <c r="D191" s="103" t="s">
        <v>92</v>
      </c>
      <c r="E191" s="104" t="s">
        <v>91</v>
      </c>
      <c r="F191" s="105">
        <v>11</v>
      </c>
      <c r="G191" s="103" t="s">
        <v>20</v>
      </c>
      <c r="H191" s="106"/>
      <c r="I191" s="106">
        <f t="shared" si="15"/>
        <v>0</v>
      </c>
      <c r="J191" s="99"/>
    </row>
    <row r="192" spans="2:10" ht="15">
      <c r="B192" s="92"/>
      <c r="C192" s="103"/>
      <c r="D192" s="103" t="s">
        <v>90</v>
      </c>
      <c r="E192" s="104" t="s">
        <v>89</v>
      </c>
      <c r="F192" s="105">
        <v>301</v>
      </c>
      <c r="G192" s="103" t="s">
        <v>88</v>
      </c>
      <c r="H192" s="106"/>
      <c r="I192" s="106">
        <f t="shared" si="15"/>
        <v>0</v>
      </c>
      <c r="J192" s="99"/>
    </row>
    <row r="193" spans="1:22" s="2" customFormat="1">
      <c r="A193"/>
      <c r="B193" s="74">
        <v>7</v>
      </c>
      <c r="C193" s="143"/>
      <c r="D193" s="143"/>
      <c r="E193" s="58" t="s">
        <v>87</v>
      </c>
      <c r="F193" s="144"/>
      <c r="G193" s="143"/>
      <c r="H193" s="145"/>
      <c r="I193" s="145"/>
      <c r="J193" s="61">
        <f>+J194+J200+J206+J212+J217</f>
        <v>0</v>
      </c>
      <c r="K193"/>
      <c r="L193"/>
      <c r="M193"/>
      <c r="N193"/>
      <c r="O193"/>
      <c r="P193"/>
      <c r="Q193"/>
      <c r="R193"/>
      <c r="S193"/>
      <c r="T193"/>
      <c r="U193"/>
      <c r="V193"/>
    </row>
    <row r="194" spans="1:22" s="2" customFormat="1" ht="15">
      <c r="A194"/>
      <c r="B194" s="146"/>
      <c r="C194" s="93">
        <v>7.1</v>
      </c>
      <c r="D194" s="96"/>
      <c r="E194" s="147" t="s">
        <v>86</v>
      </c>
      <c r="F194" s="95"/>
      <c r="G194" s="95"/>
      <c r="H194" s="97"/>
      <c r="I194" s="98"/>
      <c r="J194" s="148">
        <f>+I195+I196+I197+I198+I199</f>
        <v>0</v>
      </c>
      <c r="L194"/>
      <c r="M194"/>
      <c r="N194"/>
      <c r="O194"/>
      <c r="P194"/>
      <c r="Q194"/>
      <c r="R194"/>
      <c r="S194"/>
      <c r="T194"/>
      <c r="U194"/>
      <c r="V194"/>
    </row>
    <row r="195" spans="1:22" s="2" customFormat="1" ht="15">
      <c r="A195"/>
      <c r="B195" s="92"/>
      <c r="C195" s="103"/>
      <c r="D195" s="103" t="s">
        <v>85</v>
      </c>
      <c r="E195" s="142" t="s">
        <v>60</v>
      </c>
      <c r="F195" s="105">
        <v>15</v>
      </c>
      <c r="G195" s="105" t="s">
        <v>20</v>
      </c>
      <c r="H195" s="106"/>
      <c r="I195" s="106">
        <f>+F195*H195</f>
        <v>0</v>
      </c>
      <c r="J195" s="149"/>
      <c r="K195" s="13"/>
      <c r="L195"/>
      <c r="M195"/>
      <c r="N195"/>
      <c r="O195"/>
      <c r="P195"/>
      <c r="Q195"/>
      <c r="R195"/>
      <c r="S195"/>
      <c r="T195"/>
      <c r="U195"/>
      <c r="V195"/>
    </row>
    <row r="196" spans="1:22" s="2" customFormat="1" ht="15">
      <c r="A196"/>
      <c r="B196" s="92"/>
      <c r="C196" s="103"/>
      <c r="D196" s="103" t="s">
        <v>84</v>
      </c>
      <c r="E196" s="142" t="s">
        <v>58</v>
      </c>
      <c r="F196" s="105">
        <v>4</v>
      </c>
      <c r="G196" s="105" t="s">
        <v>20</v>
      </c>
      <c r="H196" s="106"/>
      <c r="I196" s="106">
        <f t="shared" ref="I196:I199" si="16">+F196*H196</f>
        <v>0</v>
      </c>
      <c r="J196" s="149"/>
      <c r="K196" s="13"/>
      <c r="L196"/>
      <c r="M196"/>
      <c r="N196"/>
      <c r="O196"/>
      <c r="P196"/>
      <c r="Q196"/>
      <c r="R196"/>
      <c r="S196"/>
      <c r="T196"/>
      <c r="U196"/>
      <c r="V196"/>
    </row>
    <row r="197" spans="1:22" s="2" customFormat="1" ht="15">
      <c r="A197"/>
      <c r="B197" s="92"/>
      <c r="C197" s="103"/>
      <c r="D197" s="103" t="s">
        <v>83</v>
      </c>
      <c r="E197" s="142" t="s">
        <v>56</v>
      </c>
      <c r="F197" s="105">
        <v>5</v>
      </c>
      <c r="G197" s="105" t="s">
        <v>20</v>
      </c>
      <c r="H197" s="106"/>
      <c r="I197" s="106">
        <f t="shared" si="16"/>
        <v>0</v>
      </c>
      <c r="J197" s="149"/>
      <c r="K197" s="13"/>
      <c r="L197"/>
      <c r="M197"/>
      <c r="N197"/>
      <c r="O197"/>
      <c r="P197"/>
      <c r="Q197"/>
      <c r="R197"/>
      <c r="S197"/>
      <c r="T197"/>
      <c r="U197"/>
      <c r="V197"/>
    </row>
    <row r="198" spans="1:22" s="2" customFormat="1" ht="15">
      <c r="A198"/>
      <c r="B198" s="92"/>
      <c r="C198" s="103"/>
      <c r="D198" s="103" t="s">
        <v>82</v>
      </c>
      <c r="E198" s="142" t="s">
        <v>69</v>
      </c>
      <c r="F198" s="105">
        <v>3</v>
      </c>
      <c r="G198" s="105" t="s">
        <v>20</v>
      </c>
      <c r="H198" s="106"/>
      <c r="I198" s="106">
        <f t="shared" si="16"/>
        <v>0</v>
      </c>
      <c r="J198" s="149"/>
      <c r="K198" s="13"/>
      <c r="L198"/>
      <c r="M198"/>
      <c r="N198"/>
      <c r="O198"/>
      <c r="P198"/>
      <c r="Q198"/>
      <c r="R198"/>
      <c r="S198"/>
      <c r="T198"/>
      <c r="U198"/>
      <c r="V198"/>
    </row>
    <row r="199" spans="1:22" s="2" customFormat="1" ht="15">
      <c r="A199"/>
      <c r="B199" s="92"/>
      <c r="C199" s="103"/>
      <c r="D199" s="103" t="s">
        <v>81</v>
      </c>
      <c r="E199" s="142" t="s">
        <v>54</v>
      </c>
      <c r="F199" s="105">
        <v>1</v>
      </c>
      <c r="G199" s="105" t="s">
        <v>20</v>
      </c>
      <c r="H199" s="106"/>
      <c r="I199" s="106">
        <f t="shared" si="16"/>
        <v>0</v>
      </c>
      <c r="J199" s="149"/>
      <c r="K199" s="13"/>
      <c r="L199"/>
      <c r="M199"/>
      <c r="N199"/>
      <c r="O199"/>
      <c r="P199"/>
      <c r="Q199"/>
      <c r="R199"/>
      <c r="S199"/>
      <c r="T199"/>
      <c r="U199"/>
      <c r="V199"/>
    </row>
    <row r="200" spans="1:22" s="2" customFormat="1" ht="15">
      <c r="A200"/>
      <c r="B200" s="92"/>
      <c r="C200" s="93">
        <v>7.2</v>
      </c>
      <c r="D200" s="93"/>
      <c r="E200" s="147" t="s">
        <v>80</v>
      </c>
      <c r="F200" s="150"/>
      <c r="G200" s="150"/>
      <c r="H200" s="98"/>
      <c r="I200" s="98"/>
      <c r="J200" s="148">
        <f>+I201+I202+I203+I204+I205</f>
        <v>0</v>
      </c>
      <c r="L200"/>
      <c r="M200"/>
      <c r="N200"/>
      <c r="O200"/>
      <c r="P200"/>
      <c r="Q200"/>
      <c r="R200"/>
      <c r="S200"/>
      <c r="T200"/>
      <c r="U200"/>
      <c r="V200"/>
    </row>
    <row r="201" spans="1:22" s="2" customFormat="1" ht="15">
      <c r="A201"/>
      <c r="B201" s="92"/>
      <c r="C201" s="103"/>
      <c r="D201" s="103" t="s">
        <v>79</v>
      </c>
      <c r="E201" s="142" t="s">
        <v>60</v>
      </c>
      <c r="F201" s="105">
        <v>24</v>
      </c>
      <c r="G201" s="105" t="s">
        <v>20</v>
      </c>
      <c r="H201" s="106"/>
      <c r="I201" s="106">
        <f>+F201*H201</f>
        <v>0</v>
      </c>
      <c r="J201" s="149"/>
      <c r="K201" s="13"/>
      <c r="L201"/>
      <c r="M201"/>
      <c r="N201"/>
      <c r="O201"/>
      <c r="P201"/>
      <c r="Q201"/>
      <c r="R201"/>
      <c r="S201"/>
      <c r="T201"/>
      <c r="U201"/>
      <c r="V201"/>
    </row>
    <row r="202" spans="1:22" s="2" customFormat="1" ht="15">
      <c r="A202"/>
      <c r="B202" s="92"/>
      <c r="C202" s="103"/>
      <c r="D202" s="103" t="s">
        <v>78</v>
      </c>
      <c r="E202" s="142" t="s">
        <v>58</v>
      </c>
      <c r="F202" s="105">
        <v>5</v>
      </c>
      <c r="G202" s="105" t="s">
        <v>20</v>
      </c>
      <c r="H202" s="106"/>
      <c r="I202" s="106">
        <f t="shared" ref="I202:I205" si="17">+F202*H202</f>
        <v>0</v>
      </c>
      <c r="J202" s="149"/>
      <c r="K202" s="13"/>
      <c r="L202"/>
      <c r="M202"/>
      <c r="N202"/>
      <c r="O202"/>
      <c r="P202"/>
      <c r="Q202"/>
      <c r="R202"/>
      <c r="S202"/>
      <c r="T202"/>
      <c r="U202"/>
      <c r="V202"/>
    </row>
    <row r="203" spans="1:22" s="2" customFormat="1" ht="15">
      <c r="A203"/>
      <c r="B203" s="92"/>
      <c r="C203" s="103"/>
      <c r="D203" s="103" t="s">
        <v>77</v>
      </c>
      <c r="E203" s="142" t="s">
        <v>56</v>
      </c>
      <c r="F203" s="105">
        <v>7</v>
      </c>
      <c r="G203" s="105" t="s">
        <v>20</v>
      </c>
      <c r="H203" s="106"/>
      <c r="I203" s="106">
        <f t="shared" si="17"/>
        <v>0</v>
      </c>
      <c r="J203" s="149"/>
      <c r="K203" s="13"/>
      <c r="L203"/>
      <c r="M203"/>
      <c r="N203"/>
      <c r="O203"/>
      <c r="P203"/>
      <c r="Q203"/>
      <c r="R203"/>
      <c r="S203"/>
      <c r="T203"/>
      <c r="U203"/>
      <c r="V203"/>
    </row>
    <row r="204" spans="1:22" s="2" customFormat="1" ht="15">
      <c r="A204"/>
      <c r="B204" s="92"/>
      <c r="C204" s="103"/>
      <c r="D204" s="103" t="s">
        <v>76</v>
      </c>
      <c r="E204" s="142" t="s">
        <v>69</v>
      </c>
      <c r="F204" s="105">
        <v>4</v>
      </c>
      <c r="G204" s="105" t="s">
        <v>20</v>
      </c>
      <c r="H204" s="106"/>
      <c r="I204" s="106">
        <f t="shared" si="17"/>
        <v>0</v>
      </c>
      <c r="J204" s="149"/>
      <c r="K204" s="13"/>
      <c r="L204"/>
      <c r="M204"/>
      <c r="N204"/>
      <c r="O204"/>
      <c r="P204"/>
      <c r="Q204"/>
      <c r="R204"/>
      <c r="S204"/>
      <c r="T204"/>
      <c r="U204"/>
      <c r="V204"/>
    </row>
    <row r="205" spans="1:22" s="2" customFormat="1" ht="15">
      <c r="A205"/>
      <c r="B205" s="92"/>
      <c r="C205" s="103"/>
      <c r="D205" s="103" t="s">
        <v>75</v>
      </c>
      <c r="E205" s="142" t="s">
        <v>54</v>
      </c>
      <c r="F205" s="105">
        <v>1</v>
      </c>
      <c r="G205" s="105" t="s">
        <v>20</v>
      </c>
      <c r="H205" s="106"/>
      <c r="I205" s="106">
        <f t="shared" si="17"/>
        <v>0</v>
      </c>
      <c r="J205" s="149"/>
      <c r="K205" s="13"/>
      <c r="L205"/>
      <c r="M205"/>
      <c r="N205"/>
      <c r="O205"/>
      <c r="P205"/>
      <c r="Q205"/>
      <c r="R205"/>
      <c r="S205"/>
      <c r="T205"/>
      <c r="U205"/>
      <c r="V205"/>
    </row>
    <row r="206" spans="1:22" s="2" customFormat="1" ht="15">
      <c r="A206"/>
      <c r="B206" s="92"/>
      <c r="C206" s="93">
        <v>7.3</v>
      </c>
      <c r="D206" s="93"/>
      <c r="E206" s="147" t="s">
        <v>74</v>
      </c>
      <c r="F206" s="150"/>
      <c r="G206" s="150"/>
      <c r="H206" s="98"/>
      <c r="I206" s="98"/>
      <c r="J206" s="148">
        <f>+I207+I208+I209+I210+I211</f>
        <v>0</v>
      </c>
      <c r="L206"/>
      <c r="M206"/>
      <c r="N206"/>
      <c r="O206"/>
      <c r="P206"/>
      <c r="Q206"/>
      <c r="R206"/>
      <c r="S206"/>
      <c r="T206"/>
      <c r="U206"/>
      <c r="V206"/>
    </row>
    <row r="207" spans="1:22" s="2" customFormat="1" ht="15">
      <c r="A207"/>
      <c r="B207" s="92"/>
      <c r="C207" s="103"/>
      <c r="D207" s="103" t="s">
        <v>73</v>
      </c>
      <c r="E207" s="142" t="s">
        <v>60</v>
      </c>
      <c r="F207" s="105">
        <v>11</v>
      </c>
      <c r="G207" s="105" t="s">
        <v>20</v>
      </c>
      <c r="H207" s="106"/>
      <c r="I207" s="106">
        <f>+F207*H207</f>
        <v>0</v>
      </c>
      <c r="J207" s="149"/>
      <c r="K207" s="13"/>
      <c r="L207"/>
      <c r="M207"/>
      <c r="N207"/>
      <c r="O207"/>
      <c r="P207"/>
      <c r="Q207"/>
      <c r="R207"/>
      <c r="S207"/>
      <c r="T207"/>
      <c r="U207"/>
      <c r="V207"/>
    </row>
    <row r="208" spans="1:22" s="2" customFormat="1" ht="15">
      <c r="A208"/>
      <c r="B208" s="92"/>
      <c r="C208" s="103"/>
      <c r="D208" s="103" t="s">
        <v>72</v>
      </c>
      <c r="E208" s="142" t="s">
        <v>58</v>
      </c>
      <c r="F208" s="105">
        <v>3</v>
      </c>
      <c r="G208" s="105" t="s">
        <v>20</v>
      </c>
      <c r="H208" s="106"/>
      <c r="I208" s="106">
        <f t="shared" ref="I208:I211" si="18">+F208*H208</f>
        <v>0</v>
      </c>
      <c r="J208" s="149"/>
      <c r="K208" s="13"/>
      <c r="L208"/>
      <c r="M208"/>
      <c r="N208"/>
      <c r="O208"/>
      <c r="P208"/>
      <c r="Q208"/>
      <c r="R208"/>
      <c r="S208"/>
      <c r="T208"/>
      <c r="U208"/>
      <c r="V208"/>
    </row>
    <row r="209" spans="1:22" s="2" customFormat="1" ht="15">
      <c r="A209"/>
      <c r="B209" s="92"/>
      <c r="C209" s="103"/>
      <c r="D209" s="103" t="s">
        <v>71</v>
      </c>
      <c r="E209" s="142" t="s">
        <v>56</v>
      </c>
      <c r="F209" s="105">
        <v>6</v>
      </c>
      <c r="G209" s="105" t="s">
        <v>20</v>
      </c>
      <c r="H209" s="106"/>
      <c r="I209" s="106">
        <f t="shared" si="18"/>
        <v>0</v>
      </c>
      <c r="J209" s="149"/>
      <c r="K209" s="13"/>
      <c r="L209"/>
      <c r="M209"/>
      <c r="N209"/>
      <c r="O209"/>
      <c r="P209"/>
      <c r="Q209"/>
      <c r="R209"/>
      <c r="S209"/>
      <c r="T209"/>
      <c r="U209"/>
      <c r="V209"/>
    </row>
    <row r="210" spans="1:22" s="2" customFormat="1" ht="15">
      <c r="A210"/>
      <c r="B210" s="92"/>
      <c r="C210" s="103"/>
      <c r="D210" s="103" t="s">
        <v>70</v>
      </c>
      <c r="E210" s="142" t="s">
        <v>69</v>
      </c>
      <c r="F210" s="105">
        <v>3</v>
      </c>
      <c r="G210" s="105" t="s">
        <v>20</v>
      </c>
      <c r="H210" s="106"/>
      <c r="I210" s="106">
        <f t="shared" si="18"/>
        <v>0</v>
      </c>
      <c r="J210" s="149"/>
      <c r="K210" s="13"/>
      <c r="L210"/>
      <c r="M210"/>
      <c r="N210"/>
      <c r="O210"/>
      <c r="P210"/>
      <c r="Q210"/>
      <c r="R210"/>
      <c r="S210"/>
      <c r="T210"/>
      <c r="U210"/>
      <c r="V210"/>
    </row>
    <row r="211" spans="1:22" s="2" customFormat="1" ht="15">
      <c r="A211"/>
      <c r="B211" s="92"/>
      <c r="C211" s="103"/>
      <c r="D211" s="103" t="s">
        <v>68</v>
      </c>
      <c r="E211" s="142" t="s">
        <v>54</v>
      </c>
      <c r="F211" s="105">
        <v>1</v>
      </c>
      <c r="G211" s="105" t="s">
        <v>20</v>
      </c>
      <c r="H211" s="106"/>
      <c r="I211" s="106">
        <f t="shared" si="18"/>
        <v>0</v>
      </c>
      <c r="J211" s="149"/>
      <c r="K211" s="13"/>
      <c r="L211"/>
      <c r="M211"/>
      <c r="N211"/>
      <c r="O211"/>
      <c r="P211"/>
      <c r="Q211"/>
      <c r="R211"/>
      <c r="S211"/>
      <c r="T211"/>
      <c r="U211"/>
      <c r="V211"/>
    </row>
    <row r="212" spans="1:22" s="2" customFormat="1" ht="15">
      <c r="A212"/>
      <c r="B212" s="92"/>
      <c r="C212" s="93">
        <v>7.4</v>
      </c>
      <c r="D212" s="93"/>
      <c r="E212" s="147" t="s">
        <v>67</v>
      </c>
      <c r="F212" s="150"/>
      <c r="G212" s="150"/>
      <c r="H212" s="98"/>
      <c r="I212" s="98"/>
      <c r="J212" s="148">
        <f>+I213+I214+I215+I216</f>
        <v>0</v>
      </c>
      <c r="L212"/>
      <c r="M212"/>
      <c r="N212"/>
      <c r="O212"/>
      <c r="P212"/>
      <c r="Q212"/>
      <c r="R212"/>
      <c r="S212"/>
      <c r="T212"/>
      <c r="U212"/>
      <c r="V212"/>
    </row>
    <row r="213" spans="1:22" s="2" customFormat="1" ht="15">
      <c r="A213"/>
      <c r="B213" s="92"/>
      <c r="C213" s="103"/>
      <c r="D213" s="103" t="s">
        <v>66</v>
      </c>
      <c r="E213" s="142" t="s">
        <v>60</v>
      </c>
      <c r="F213" s="105">
        <v>27</v>
      </c>
      <c r="G213" s="105" t="s">
        <v>20</v>
      </c>
      <c r="H213" s="106"/>
      <c r="I213" s="106">
        <f>+F213*H213</f>
        <v>0</v>
      </c>
      <c r="J213" s="149"/>
      <c r="K213" s="13"/>
      <c r="L213"/>
      <c r="M213"/>
      <c r="N213"/>
      <c r="O213"/>
      <c r="P213"/>
      <c r="Q213"/>
      <c r="R213"/>
      <c r="S213"/>
      <c r="T213"/>
      <c r="U213"/>
      <c r="V213"/>
    </row>
    <row r="214" spans="1:22" s="2" customFormat="1" ht="15">
      <c r="A214"/>
      <c r="B214" s="92"/>
      <c r="C214" s="103"/>
      <c r="D214" s="103" t="s">
        <v>65</v>
      </c>
      <c r="E214" s="142" t="s">
        <v>58</v>
      </c>
      <c r="F214" s="105">
        <v>7</v>
      </c>
      <c r="G214" s="105" t="s">
        <v>20</v>
      </c>
      <c r="H214" s="106"/>
      <c r="I214" s="106">
        <f t="shared" ref="I214:I216" si="19">+F214*H214</f>
        <v>0</v>
      </c>
      <c r="J214" s="149"/>
      <c r="K214" s="13"/>
      <c r="L214"/>
      <c r="M214"/>
      <c r="N214"/>
      <c r="O214"/>
      <c r="P214"/>
      <c r="Q214"/>
      <c r="R214"/>
      <c r="S214"/>
      <c r="T214"/>
      <c r="U214"/>
      <c r="V214"/>
    </row>
    <row r="215" spans="1:22" s="2" customFormat="1" ht="15">
      <c r="A215"/>
      <c r="B215" s="92"/>
      <c r="C215" s="103"/>
      <c r="D215" s="103" t="s">
        <v>64</v>
      </c>
      <c r="E215" s="142" t="s">
        <v>56</v>
      </c>
      <c r="F215" s="105">
        <v>11</v>
      </c>
      <c r="G215" s="105" t="s">
        <v>20</v>
      </c>
      <c r="H215" s="106"/>
      <c r="I215" s="106">
        <f t="shared" si="19"/>
        <v>0</v>
      </c>
      <c r="J215" s="149"/>
      <c r="K215" s="13"/>
      <c r="L215"/>
      <c r="M215"/>
      <c r="N215"/>
      <c r="O215"/>
      <c r="P215"/>
      <c r="Q215"/>
      <c r="R215"/>
      <c r="S215"/>
      <c r="T215"/>
      <c r="U215"/>
      <c r="V215"/>
    </row>
    <row r="216" spans="1:22" s="2" customFormat="1" ht="15">
      <c r="A216"/>
      <c r="B216" s="92"/>
      <c r="C216" s="103"/>
      <c r="D216" s="103" t="s">
        <v>63</v>
      </c>
      <c r="E216" s="142" t="s">
        <v>54</v>
      </c>
      <c r="F216" s="105">
        <v>1</v>
      </c>
      <c r="G216" s="105" t="s">
        <v>20</v>
      </c>
      <c r="H216" s="106"/>
      <c r="I216" s="106">
        <f t="shared" si="19"/>
        <v>0</v>
      </c>
      <c r="J216" s="149"/>
      <c r="K216" s="13"/>
      <c r="L216"/>
      <c r="M216"/>
      <c r="N216"/>
      <c r="O216"/>
      <c r="P216"/>
      <c r="Q216"/>
      <c r="R216"/>
      <c r="S216"/>
      <c r="T216"/>
      <c r="U216"/>
      <c r="V216"/>
    </row>
    <row r="217" spans="1:22" s="2" customFormat="1" ht="15">
      <c r="A217"/>
      <c r="B217" s="92"/>
      <c r="C217" s="93">
        <v>7.5</v>
      </c>
      <c r="D217" s="93"/>
      <c r="E217" s="147" t="s">
        <v>62</v>
      </c>
      <c r="F217" s="150"/>
      <c r="G217" s="150"/>
      <c r="H217" s="98"/>
      <c r="I217" s="98"/>
      <c r="J217" s="148">
        <f>+J218+J219+J220+J221</f>
        <v>0</v>
      </c>
      <c r="L217"/>
      <c r="M217"/>
      <c r="N217"/>
      <c r="O217"/>
      <c r="P217"/>
      <c r="Q217"/>
      <c r="R217"/>
      <c r="S217"/>
      <c r="T217"/>
      <c r="U217"/>
      <c r="V217"/>
    </row>
    <row r="218" spans="1:22" s="2" customFormat="1" ht="15">
      <c r="A218"/>
      <c r="B218" s="92"/>
      <c r="C218" s="103"/>
      <c r="D218" s="103" t="s">
        <v>61</v>
      </c>
      <c r="E218" s="142" t="s">
        <v>60</v>
      </c>
      <c r="F218" s="105">
        <v>33</v>
      </c>
      <c r="G218" s="105" t="s">
        <v>20</v>
      </c>
      <c r="H218" s="106"/>
      <c r="I218" s="106">
        <f>+F218*H218</f>
        <v>0</v>
      </c>
      <c r="J218" s="99"/>
      <c r="K218" s="13"/>
      <c r="L218"/>
      <c r="M218"/>
      <c r="N218"/>
      <c r="O218"/>
      <c r="P218"/>
      <c r="Q218"/>
      <c r="R218"/>
      <c r="S218"/>
      <c r="T218"/>
      <c r="U218"/>
      <c r="V218"/>
    </row>
    <row r="219" spans="1:22" s="2" customFormat="1" ht="15">
      <c r="A219"/>
      <c r="B219" s="92"/>
      <c r="C219" s="103"/>
      <c r="D219" s="103" t="s">
        <v>59</v>
      </c>
      <c r="E219" s="142" t="s">
        <v>58</v>
      </c>
      <c r="F219" s="105">
        <v>12</v>
      </c>
      <c r="G219" s="105" t="s">
        <v>20</v>
      </c>
      <c r="H219" s="106"/>
      <c r="I219" s="106">
        <f t="shared" ref="I219:I221" si="20">+F219*H219</f>
        <v>0</v>
      </c>
      <c r="J219" s="99"/>
      <c r="K219" s="13"/>
      <c r="L219"/>
      <c r="M219"/>
      <c r="N219"/>
      <c r="O219"/>
      <c r="P219"/>
      <c r="Q219"/>
      <c r="R219"/>
      <c r="S219"/>
      <c r="T219"/>
      <c r="U219"/>
      <c r="V219"/>
    </row>
    <row r="220" spans="1:22" s="2" customFormat="1" ht="15">
      <c r="A220"/>
      <c r="B220" s="92"/>
      <c r="C220" s="103"/>
      <c r="D220" s="103" t="s">
        <v>57</v>
      </c>
      <c r="E220" s="142" t="s">
        <v>56</v>
      </c>
      <c r="F220" s="105">
        <v>30</v>
      </c>
      <c r="G220" s="105" t="s">
        <v>20</v>
      </c>
      <c r="H220" s="106"/>
      <c r="I220" s="106">
        <f t="shared" si="20"/>
        <v>0</v>
      </c>
      <c r="J220" s="99"/>
      <c r="K220" s="13"/>
      <c r="L220"/>
      <c r="M220"/>
      <c r="N220"/>
      <c r="O220"/>
      <c r="P220"/>
      <c r="Q220"/>
      <c r="R220"/>
      <c r="S220"/>
      <c r="T220"/>
      <c r="U220"/>
      <c r="V220"/>
    </row>
    <row r="221" spans="1:22" s="2" customFormat="1" ht="15">
      <c r="A221"/>
      <c r="B221" s="92"/>
      <c r="C221" s="103"/>
      <c r="D221" s="103" t="s">
        <v>55</v>
      </c>
      <c r="E221" s="142" t="s">
        <v>54</v>
      </c>
      <c r="F221" s="105">
        <v>1</v>
      </c>
      <c r="G221" s="105" t="s">
        <v>20</v>
      </c>
      <c r="H221" s="106"/>
      <c r="I221" s="106">
        <f t="shared" si="20"/>
        <v>0</v>
      </c>
      <c r="J221" s="99"/>
      <c r="K221" s="13"/>
      <c r="L221"/>
      <c r="M221"/>
      <c r="N221"/>
      <c r="O221"/>
      <c r="P221"/>
      <c r="Q221"/>
      <c r="R221"/>
      <c r="S221"/>
      <c r="T221"/>
      <c r="U221"/>
      <c r="V221"/>
    </row>
    <row r="222" spans="1:22" s="2" customFormat="1">
      <c r="A222"/>
      <c r="B222" s="151">
        <v>8</v>
      </c>
      <c r="C222" s="143"/>
      <c r="D222" s="143"/>
      <c r="E222" s="58" t="s">
        <v>53</v>
      </c>
      <c r="F222" s="144"/>
      <c r="G222" s="143"/>
      <c r="H222" s="145"/>
      <c r="I222" s="145"/>
      <c r="J222" s="61">
        <f>+I223+I224+I225+I226+I227+I228+I229+I230+I231+I232+I233</f>
        <v>0</v>
      </c>
      <c r="K222"/>
      <c r="L222"/>
      <c r="M222"/>
      <c r="N222"/>
      <c r="O222"/>
      <c r="P222"/>
      <c r="Q222"/>
      <c r="R222"/>
      <c r="S222"/>
      <c r="T222"/>
      <c r="U222"/>
      <c r="V222"/>
    </row>
    <row r="223" spans="1:22" s="2" customFormat="1" ht="30">
      <c r="A223"/>
      <c r="B223" s="92"/>
      <c r="C223" s="103">
        <v>8.1</v>
      </c>
      <c r="D223" s="103"/>
      <c r="E223" s="142" t="s">
        <v>52</v>
      </c>
      <c r="F223" s="105">
        <v>1</v>
      </c>
      <c r="G223" s="103" t="s">
        <v>11</v>
      </c>
      <c r="H223" s="106"/>
      <c r="I223" s="106">
        <f>+F223*H223</f>
        <v>0</v>
      </c>
      <c r="J223" s="99"/>
      <c r="K223"/>
      <c r="L223"/>
      <c r="M223"/>
      <c r="N223"/>
      <c r="O223"/>
      <c r="P223"/>
      <c r="Q223"/>
      <c r="R223"/>
      <c r="S223"/>
      <c r="T223"/>
      <c r="U223"/>
      <c r="V223"/>
    </row>
    <row r="224" spans="1:22" s="2" customFormat="1" ht="15">
      <c r="A224"/>
      <c r="B224" s="92"/>
      <c r="C224" s="103">
        <f t="shared" ref="C224:C231" si="21">+C223+0.1</f>
        <v>8.1999999999999993</v>
      </c>
      <c r="D224" s="103"/>
      <c r="E224" s="142" t="s">
        <v>51</v>
      </c>
      <c r="F224" s="105">
        <v>2.4</v>
      </c>
      <c r="G224" s="103" t="s">
        <v>49</v>
      </c>
      <c r="H224" s="106"/>
      <c r="I224" s="106">
        <f t="shared" ref="I224:I233" si="22">+F224*H224</f>
        <v>0</v>
      </c>
      <c r="J224" s="99"/>
      <c r="K224"/>
      <c r="L224"/>
      <c r="M224"/>
      <c r="N224"/>
      <c r="O224"/>
      <c r="P224"/>
      <c r="Q224"/>
      <c r="R224"/>
      <c r="S224"/>
      <c r="T224"/>
      <c r="U224"/>
      <c r="V224"/>
    </row>
    <row r="225" spans="1:22" s="2" customFormat="1" ht="15">
      <c r="A225"/>
      <c r="B225" s="92"/>
      <c r="C225" s="103">
        <f t="shared" si="21"/>
        <v>8.2999999999999989</v>
      </c>
      <c r="D225" s="103"/>
      <c r="E225" s="142" t="s">
        <v>50</v>
      </c>
      <c r="F225" s="105">
        <v>2.4</v>
      </c>
      <c r="G225" s="103" t="s">
        <v>49</v>
      </c>
      <c r="H225" s="106"/>
      <c r="I225" s="106">
        <f t="shared" si="22"/>
        <v>0</v>
      </c>
      <c r="J225" s="99"/>
      <c r="K225"/>
      <c r="L225"/>
      <c r="M225"/>
      <c r="N225"/>
      <c r="O225"/>
      <c r="P225"/>
      <c r="Q225"/>
      <c r="R225"/>
      <c r="S225"/>
      <c r="T225"/>
      <c r="U225"/>
      <c r="V225"/>
    </row>
    <row r="226" spans="1:22" s="2" customFormat="1" ht="15">
      <c r="A226"/>
      <c r="B226" s="92"/>
      <c r="C226" s="103">
        <f t="shared" si="21"/>
        <v>8.3999999999999986</v>
      </c>
      <c r="D226" s="103"/>
      <c r="E226" s="142" t="s">
        <v>48</v>
      </c>
      <c r="F226" s="105">
        <v>1.2</v>
      </c>
      <c r="G226" s="103" t="s">
        <v>15</v>
      </c>
      <c r="H226" s="106"/>
      <c r="I226" s="106">
        <f t="shared" si="22"/>
        <v>0</v>
      </c>
      <c r="J226" s="99"/>
      <c r="K226"/>
      <c r="L226"/>
      <c r="M226"/>
      <c r="N226"/>
      <c r="O226"/>
      <c r="P226"/>
      <c r="Q226"/>
      <c r="R226"/>
      <c r="S226"/>
      <c r="T226"/>
      <c r="U226"/>
      <c r="V226"/>
    </row>
    <row r="227" spans="1:22" s="2" customFormat="1" ht="15">
      <c r="A227"/>
      <c r="B227" s="92"/>
      <c r="C227" s="103">
        <f t="shared" si="21"/>
        <v>8.4999999999999982</v>
      </c>
      <c r="D227" s="103"/>
      <c r="E227" s="142" t="s">
        <v>47</v>
      </c>
      <c r="F227" s="105" t="s">
        <v>46</v>
      </c>
      <c r="G227" s="103" t="s">
        <v>13</v>
      </c>
      <c r="H227" s="106"/>
      <c r="I227" s="106">
        <f t="shared" si="22"/>
        <v>0</v>
      </c>
      <c r="J227" s="99"/>
      <c r="K227"/>
      <c r="L227"/>
      <c r="M227"/>
      <c r="N227"/>
      <c r="O227"/>
      <c r="P227"/>
      <c r="Q227"/>
      <c r="R227"/>
      <c r="S227"/>
      <c r="T227"/>
      <c r="U227"/>
      <c r="V227"/>
    </row>
    <row r="228" spans="1:22" s="2" customFormat="1" ht="30">
      <c r="A228"/>
      <c r="B228" s="92"/>
      <c r="C228" s="103">
        <f t="shared" si="21"/>
        <v>8.5999999999999979</v>
      </c>
      <c r="D228" s="103"/>
      <c r="E228" s="142" t="s">
        <v>45</v>
      </c>
      <c r="F228" s="105">
        <v>1</v>
      </c>
      <c r="G228" s="103" t="s">
        <v>11</v>
      </c>
      <c r="H228" s="106"/>
      <c r="I228" s="106">
        <f t="shared" si="22"/>
        <v>0</v>
      </c>
      <c r="J228" s="99"/>
      <c r="K228"/>
      <c r="L228"/>
      <c r="M228"/>
      <c r="N228"/>
      <c r="O228"/>
      <c r="P228"/>
      <c r="Q228"/>
      <c r="R228"/>
      <c r="S228"/>
      <c r="T228"/>
      <c r="U228"/>
      <c r="V228"/>
    </row>
    <row r="229" spans="1:22" s="2" customFormat="1" ht="15">
      <c r="A229"/>
      <c r="B229" s="92"/>
      <c r="C229" s="103">
        <f t="shared" si="21"/>
        <v>8.6999999999999975</v>
      </c>
      <c r="D229" s="103"/>
      <c r="E229" s="142" t="s">
        <v>44</v>
      </c>
      <c r="F229" s="105">
        <v>2</v>
      </c>
      <c r="G229" s="103" t="s">
        <v>20</v>
      </c>
      <c r="H229" s="106"/>
      <c r="I229" s="106">
        <f t="shared" si="22"/>
        <v>0</v>
      </c>
      <c r="J229" s="99"/>
      <c r="K229"/>
      <c r="L229"/>
      <c r="M229"/>
      <c r="N229"/>
      <c r="O229"/>
      <c r="P229"/>
      <c r="Q229"/>
      <c r="R229"/>
      <c r="S229"/>
      <c r="T229"/>
      <c r="U229"/>
      <c r="V229"/>
    </row>
    <row r="230" spans="1:22" s="2" customFormat="1" ht="15">
      <c r="A230"/>
      <c r="B230" s="92"/>
      <c r="C230" s="103">
        <f t="shared" si="21"/>
        <v>8.7999999999999972</v>
      </c>
      <c r="D230" s="103"/>
      <c r="E230" s="142" t="s">
        <v>43</v>
      </c>
      <c r="F230" s="105">
        <v>2</v>
      </c>
      <c r="G230" s="103" t="s">
        <v>20</v>
      </c>
      <c r="H230" s="106"/>
      <c r="I230" s="106">
        <f t="shared" si="22"/>
        <v>0</v>
      </c>
      <c r="J230" s="99"/>
      <c r="K230"/>
      <c r="L230"/>
      <c r="M230"/>
      <c r="N230"/>
      <c r="O230"/>
      <c r="P230"/>
      <c r="Q230"/>
      <c r="R230"/>
      <c r="S230"/>
      <c r="T230"/>
      <c r="U230"/>
      <c r="V230"/>
    </row>
    <row r="231" spans="1:22" s="2" customFormat="1" ht="15">
      <c r="A231"/>
      <c r="B231" s="92"/>
      <c r="C231" s="103">
        <f t="shared" si="21"/>
        <v>8.8999999999999968</v>
      </c>
      <c r="D231" s="103"/>
      <c r="E231" s="142" t="s">
        <v>42</v>
      </c>
      <c r="F231" s="105">
        <v>1</v>
      </c>
      <c r="G231" s="103" t="s">
        <v>11</v>
      </c>
      <c r="H231" s="106"/>
      <c r="I231" s="106">
        <f t="shared" si="22"/>
        <v>0</v>
      </c>
      <c r="J231" s="99"/>
      <c r="K231"/>
      <c r="L231"/>
      <c r="M231"/>
      <c r="N231"/>
      <c r="O231"/>
      <c r="P231"/>
      <c r="Q231"/>
      <c r="R231"/>
      <c r="S231"/>
      <c r="T231"/>
      <c r="U231"/>
      <c r="V231"/>
    </row>
    <row r="232" spans="1:22" ht="15">
      <c r="B232" s="92"/>
      <c r="C232" s="152">
        <v>8.1</v>
      </c>
      <c r="D232" s="103"/>
      <c r="E232" s="142" t="s">
        <v>41</v>
      </c>
      <c r="F232" s="105">
        <v>50</v>
      </c>
      <c r="G232" s="103" t="s">
        <v>15</v>
      </c>
      <c r="H232" s="106"/>
      <c r="I232" s="106">
        <f t="shared" si="22"/>
        <v>0</v>
      </c>
      <c r="J232" s="99"/>
    </row>
    <row r="233" spans="1:22" ht="15">
      <c r="B233" s="92"/>
      <c r="C233" s="103">
        <v>8.11</v>
      </c>
      <c r="D233" s="103"/>
      <c r="E233" s="142" t="s">
        <v>40</v>
      </c>
      <c r="F233" s="105">
        <v>84</v>
      </c>
      <c r="G233" s="103" t="s">
        <v>15</v>
      </c>
      <c r="H233" s="106"/>
      <c r="I233" s="106">
        <f t="shared" si="22"/>
        <v>0</v>
      </c>
      <c r="J233" s="99"/>
    </row>
    <row r="234" spans="1:22" ht="15">
      <c r="B234" s="151">
        <v>9</v>
      </c>
      <c r="C234" s="57"/>
      <c r="D234" s="57"/>
      <c r="E234" s="58" t="s">
        <v>39</v>
      </c>
      <c r="F234" s="59"/>
      <c r="G234" s="57"/>
      <c r="H234" s="60"/>
      <c r="I234" s="60"/>
      <c r="J234" s="61">
        <f>+I235+I236+I237+I238+I239+I240+J241</f>
        <v>0</v>
      </c>
    </row>
    <row r="235" spans="1:22" s="14" customFormat="1" ht="15">
      <c r="A235"/>
      <c r="B235" s="92"/>
      <c r="C235" s="153">
        <f>+B234+0.1</f>
        <v>9.1</v>
      </c>
      <c r="D235" s="103"/>
      <c r="E235" s="142" t="s">
        <v>38</v>
      </c>
      <c r="F235" s="105">
        <v>110</v>
      </c>
      <c r="G235" s="103" t="s">
        <v>13</v>
      </c>
      <c r="H235" s="90"/>
      <c r="I235" s="106">
        <f>+F235*H235</f>
        <v>0</v>
      </c>
      <c r="J235" s="99"/>
      <c r="K235"/>
      <c r="L235" s="13"/>
      <c r="M235"/>
      <c r="N235"/>
      <c r="O235"/>
      <c r="P235"/>
    </row>
    <row r="236" spans="1:22" ht="60">
      <c r="B236" s="92"/>
      <c r="C236" s="103">
        <f t="shared" ref="C236:C241" si="23">+C235+0.1</f>
        <v>9.1999999999999993</v>
      </c>
      <c r="D236" s="103"/>
      <c r="E236" s="104" t="s">
        <v>37</v>
      </c>
      <c r="F236" s="105" t="s">
        <v>36</v>
      </c>
      <c r="G236" s="103" t="s">
        <v>458</v>
      </c>
      <c r="H236" s="106"/>
      <c r="I236" s="106">
        <f t="shared" ref="I236:I240" si="24">+F236*H236</f>
        <v>0</v>
      </c>
      <c r="J236" s="99"/>
    </row>
    <row r="237" spans="1:22" ht="30">
      <c r="B237" s="92"/>
      <c r="C237" s="103">
        <f t="shared" si="23"/>
        <v>9.2999999999999989</v>
      </c>
      <c r="D237" s="103"/>
      <c r="E237" s="104" t="s">
        <v>35</v>
      </c>
      <c r="F237" s="105">
        <v>200</v>
      </c>
      <c r="G237" s="103" t="s">
        <v>15</v>
      </c>
      <c r="H237" s="106"/>
      <c r="I237" s="106">
        <f t="shared" si="24"/>
        <v>0</v>
      </c>
      <c r="J237" s="99"/>
    </row>
    <row r="238" spans="1:22" ht="21.75" customHeight="1">
      <c r="B238" s="92"/>
      <c r="C238" s="103">
        <f t="shared" si="23"/>
        <v>9.3999999999999986</v>
      </c>
      <c r="D238" s="103"/>
      <c r="E238" s="104" t="s">
        <v>34</v>
      </c>
      <c r="F238" s="105">
        <v>320</v>
      </c>
      <c r="G238" s="103" t="s">
        <v>15</v>
      </c>
      <c r="H238" s="106"/>
      <c r="I238" s="106">
        <f t="shared" si="24"/>
        <v>0</v>
      </c>
      <c r="J238" s="99"/>
    </row>
    <row r="239" spans="1:22" ht="15">
      <c r="B239" s="92"/>
      <c r="C239" s="103">
        <f t="shared" si="23"/>
        <v>9.4999999999999982</v>
      </c>
      <c r="D239" s="103"/>
      <c r="E239" s="104" t="s">
        <v>33</v>
      </c>
      <c r="F239" s="105">
        <v>320</v>
      </c>
      <c r="G239" s="103" t="s">
        <v>15</v>
      </c>
      <c r="H239" s="106"/>
      <c r="I239" s="106">
        <f t="shared" si="24"/>
        <v>0</v>
      </c>
      <c r="J239" s="99"/>
    </row>
    <row r="240" spans="1:22" ht="39.75" customHeight="1">
      <c r="B240" s="146"/>
      <c r="C240" s="129">
        <f t="shared" si="23"/>
        <v>9.5999999999999979</v>
      </c>
      <c r="D240" s="129"/>
      <c r="E240" s="154" t="s">
        <v>32</v>
      </c>
      <c r="F240" s="131">
        <v>4</v>
      </c>
      <c r="G240" s="129" t="s">
        <v>11</v>
      </c>
      <c r="H240" s="132"/>
      <c r="I240" s="106">
        <f t="shared" si="24"/>
        <v>0</v>
      </c>
      <c r="J240" s="138"/>
    </row>
    <row r="241" spans="2:18" ht="15">
      <c r="B241" s="92"/>
      <c r="C241" s="112">
        <f t="shared" si="23"/>
        <v>9.6999999999999975</v>
      </c>
      <c r="D241" s="112"/>
      <c r="E241" s="155" t="s">
        <v>31</v>
      </c>
      <c r="F241" s="111"/>
      <c r="G241" s="112"/>
      <c r="H241" s="113"/>
      <c r="I241" s="113"/>
      <c r="J241" s="115">
        <f>+I242+I243+I244+I245+I246+I247</f>
        <v>0</v>
      </c>
      <c r="K241" s="18"/>
      <c r="L241" s="18"/>
    </row>
    <row r="242" spans="2:18" ht="76.150000000000006" customHeight="1">
      <c r="B242" s="156"/>
      <c r="C242" s="157"/>
      <c r="D242" s="87" t="s">
        <v>30</v>
      </c>
      <c r="E242" s="158" t="s">
        <v>459</v>
      </c>
      <c r="F242" s="89">
        <v>8</v>
      </c>
      <c r="G242" s="87" t="s">
        <v>20</v>
      </c>
      <c r="H242" s="90"/>
      <c r="I242" s="90">
        <f>+F242*H242</f>
        <v>0</v>
      </c>
      <c r="J242" s="159"/>
      <c r="K242" s="35"/>
      <c r="L242" s="36"/>
    </row>
    <row r="243" spans="2:18" ht="60.75">
      <c r="B243" s="92"/>
      <c r="C243" s="152"/>
      <c r="D243" s="103" t="s">
        <v>29</v>
      </c>
      <c r="E243" s="142" t="s">
        <v>460</v>
      </c>
      <c r="F243" s="105">
        <v>4</v>
      </c>
      <c r="G243" s="103" t="s">
        <v>20</v>
      </c>
      <c r="H243" s="106"/>
      <c r="I243" s="90">
        <f t="shared" ref="I243:I247" si="25">+F243*H243</f>
        <v>0</v>
      </c>
      <c r="J243" s="138"/>
      <c r="K243" s="35"/>
      <c r="L243" s="36"/>
    </row>
    <row r="244" spans="2:18" ht="45">
      <c r="B244" s="86"/>
      <c r="C244" s="87"/>
      <c r="D244" s="87" t="s">
        <v>28</v>
      </c>
      <c r="E244" s="158" t="s">
        <v>27</v>
      </c>
      <c r="F244" s="89">
        <v>8</v>
      </c>
      <c r="G244" s="87" t="s">
        <v>20</v>
      </c>
      <c r="H244" s="90"/>
      <c r="I244" s="90">
        <f t="shared" si="25"/>
        <v>0</v>
      </c>
      <c r="J244" s="101"/>
      <c r="K244" s="35"/>
      <c r="L244" s="36"/>
    </row>
    <row r="245" spans="2:18" ht="45">
      <c r="B245" s="92"/>
      <c r="C245" s="152"/>
      <c r="D245" s="103" t="s">
        <v>26</v>
      </c>
      <c r="E245" s="160" t="s">
        <v>25</v>
      </c>
      <c r="F245" s="105">
        <v>1</v>
      </c>
      <c r="G245" s="103" t="s">
        <v>20</v>
      </c>
      <c r="H245" s="90"/>
      <c r="I245" s="90">
        <f t="shared" si="25"/>
        <v>0</v>
      </c>
      <c r="J245" s="161"/>
      <c r="K245" s="35"/>
      <c r="L245" s="36"/>
    </row>
    <row r="246" spans="2:18" ht="30">
      <c r="B246" s="146"/>
      <c r="C246" s="162"/>
      <c r="D246" s="76" t="s">
        <v>24</v>
      </c>
      <c r="E246" s="163" t="s">
        <v>23</v>
      </c>
      <c r="F246" s="131">
        <v>55</v>
      </c>
      <c r="G246" s="129" t="s">
        <v>13</v>
      </c>
      <c r="H246" s="79"/>
      <c r="I246" s="90">
        <f t="shared" si="25"/>
        <v>0</v>
      </c>
      <c r="J246" s="164"/>
      <c r="K246" s="35"/>
      <c r="L246" s="36"/>
    </row>
    <row r="247" spans="2:18" ht="30">
      <c r="B247" s="146"/>
      <c r="C247" s="129"/>
      <c r="D247" s="129" t="s">
        <v>22</v>
      </c>
      <c r="E247" s="163" t="s">
        <v>21</v>
      </c>
      <c r="F247" s="131">
        <v>1</v>
      </c>
      <c r="G247" s="129" t="s">
        <v>20</v>
      </c>
      <c r="H247" s="79"/>
      <c r="I247" s="90">
        <f t="shared" si="25"/>
        <v>0</v>
      </c>
      <c r="J247" s="164"/>
    </row>
    <row r="248" spans="2:18" ht="15">
      <c r="B248" s="151">
        <v>10</v>
      </c>
      <c r="C248" s="57"/>
      <c r="D248" s="57"/>
      <c r="E248" s="58" t="s">
        <v>19</v>
      </c>
      <c r="F248" s="59"/>
      <c r="G248" s="57"/>
      <c r="H248" s="60"/>
      <c r="I248" s="60"/>
      <c r="J248" s="61">
        <f>+I249+I250+I251+I252</f>
        <v>0</v>
      </c>
    </row>
    <row r="249" spans="2:18" ht="30">
      <c r="B249" s="146"/>
      <c r="C249" s="129">
        <v>10.1</v>
      </c>
      <c r="D249" s="129"/>
      <c r="E249" s="154" t="s">
        <v>18</v>
      </c>
      <c r="F249" s="131">
        <v>1</v>
      </c>
      <c r="G249" s="129" t="s">
        <v>11</v>
      </c>
      <c r="H249" s="106"/>
      <c r="I249" s="132">
        <f>+F249*H249</f>
        <v>0</v>
      </c>
      <c r="J249" s="133"/>
      <c r="L249" s="13"/>
    </row>
    <row r="250" spans="2:18" s="7" customFormat="1" ht="51.6" customHeight="1">
      <c r="B250" s="75"/>
      <c r="C250" s="76">
        <f>+C249+0.1</f>
        <v>10.199999999999999</v>
      </c>
      <c r="D250" s="76"/>
      <c r="E250" s="165" t="s">
        <v>17</v>
      </c>
      <c r="F250" s="78">
        <v>1000</v>
      </c>
      <c r="G250" s="76" t="s">
        <v>15</v>
      </c>
      <c r="H250" s="79"/>
      <c r="I250" s="132">
        <f t="shared" ref="I250:I252" si="26">+F250*H250</f>
        <v>0</v>
      </c>
      <c r="J250" s="166"/>
      <c r="K250" s="12"/>
      <c r="L250" s="12"/>
      <c r="M250" s="12"/>
      <c r="N250" s="12"/>
      <c r="O250" s="11"/>
      <c r="P250" s="11"/>
      <c r="Q250" s="11"/>
      <c r="R250" s="11"/>
    </row>
    <row r="251" spans="2:18" ht="15">
      <c r="B251" s="86"/>
      <c r="C251" s="87">
        <f>+C250+0.1</f>
        <v>10.299999999999999</v>
      </c>
      <c r="D251" s="87"/>
      <c r="E251" s="158" t="s">
        <v>16</v>
      </c>
      <c r="F251" s="78">
        <v>750</v>
      </c>
      <c r="G251" s="76" t="s">
        <v>15</v>
      </c>
      <c r="H251" s="90"/>
      <c r="I251" s="132">
        <f t="shared" si="26"/>
        <v>0</v>
      </c>
      <c r="J251" s="167"/>
      <c r="K251" s="10"/>
      <c r="L251" s="10"/>
      <c r="M251" s="10"/>
      <c r="N251" s="10"/>
      <c r="O251" s="9"/>
      <c r="P251" s="9"/>
      <c r="Q251" s="9"/>
      <c r="R251" s="9"/>
    </row>
    <row r="252" spans="2:18" s="7" customFormat="1" ht="15">
      <c r="B252" s="75"/>
      <c r="C252" s="76">
        <f>+C251+0.1</f>
        <v>10.399999999999999</v>
      </c>
      <c r="D252" s="76"/>
      <c r="E252" s="165" t="s">
        <v>14</v>
      </c>
      <c r="F252" s="78">
        <v>757</v>
      </c>
      <c r="G252" s="76" t="s">
        <v>13</v>
      </c>
      <c r="H252" s="79"/>
      <c r="I252" s="132">
        <f t="shared" si="26"/>
        <v>0</v>
      </c>
      <c r="J252" s="168"/>
      <c r="K252" s="8"/>
    </row>
    <row r="253" spans="2:18" s="7" customFormat="1" ht="15.75" thickBot="1">
      <c r="B253" s="75"/>
      <c r="C253" s="76">
        <f>+C252+0.1</f>
        <v>10.499999999999998</v>
      </c>
      <c r="D253" s="76"/>
      <c r="E253" s="165" t="s">
        <v>12</v>
      </c>
      <c r="F253" s="78">
        <v>1</v>
      </c>
      <c r="G253" s="76" t="s">
        <v>11</v>
      </c>
      <c r="H253" s="79"/>
      <c r="I253" s="79"/>
      <c r="J253" s="169"/>
    </row>
    <row r="254" spans="2:18" ht="16.5" thickTop="1" thickBot="1">
      <c r="B254" s="170"/>
      <c r="C254" s="171"/>
      <c r="D254" s="171"/>
      <c r="E254" s="172" t="s">
        <v>10</v>
      </c>
      <c r="F254" s="173"/>
      <c r="G254" s="171"/>
      <c r="H254" s="174"/>
      <c r="I254" s="175"/>
      <c r="J254" s="176">
        <f>+J9+J15+J22+J26+J36+J139+J193+J222+J234+J248</f>
        <v>0</v>
      </c>
    </row>
    <row r="255" spans="2:18" ht="15.75" thickTop="1">
      <c r="B255" s="92"/>
      <c r="C255" s="103"/>
      <c r="D255" s="103"/>
      <c r="E255" s="177" t="s">
        <v>9</v>
      </c>
      <c r="F255" s="105"/>
      <c r="G255" s="103"/>
      <c r="H255" s="178"/>
      <c r="I255" s="179"/>
      <c r="J255" s="180"/>
    </row>
    <row r="256" spans="2:18" ht="15">
      <c r="B256" s="92"/>
      <c r="C256" s="103"/>
      <c r="D256" s="103"/>
      <c r="E256" s="181" t="s">
        <v>8</v>
      </c>
      <c r="F256" s="182">
        <v>0.1</v>
      </c>
      <c r="G256" s="103"/>
      <c r="H256" s="106"/>
      <c r="I256" s="106">
        <f>+F256*$J$254</f>
        <v>0</v>
      </c>
      <c r="J256" s="99"/>
    </row>
    <row r="257" spans="2:14" ht="15">
      <c r="B257" s="92"/>
      <c r="C257" s="103"/>
      <c r="D257" s="103"/>
      <c r="E257" s="181" t="s">
        <v>7</v>
      </c>
      <c r="F257" s="182">
        <v>0.03</v>
      </c>
      <c r="G257" s="103"/>
      <c r="H257" s="106"/>
      <c r="I257" s="106">
        <f t="shared" ref="I257:I262" si="27">+F257*$J$254</f>
        <v>0</v>
      </c>
      <c r="J257" s="99"/>
    </row>
    <row r="258" spans="2:14" ht="15">
      <c r="B258" s="92"/>
      <c r="C258" s="103"/>
      <c r="D258" s="103"/>
      <c r="E258" s="181" t="s">
        <v>6</v>
      </c>
      <c r="F258" s="182">
        <v>0.04</v>
      </c>
      <c r="G258" s="103"/>
      <c r="H258" s="106"/>
      <c r="I258" s="106">
        <f t="shared" si="27"/>
        <v>0</v>
      </c>
      <c r="J258" s="99"/>
    </row>
    <row r="259" spans="2:14" ht="15">
      <c r="B259" s="92"/>
      <c r="C259" s="103"/>
      <c r="D259" s="103"/>
      <c r="E259" s="181" t="s">
        <v>5</v>
      </c>
      <c r="F259" s="182">
        <v>0.03</v>
      </c>
      <c r="G259" s="103"/>
      <c r="H259" s="106"/>
      <c r="I259" s="106">
        <f t="shared" si="27"/>
        <v>0</v>
      </c>
      <c r="J259" s="99"/>
    </row>
    <row r="260" spans="2:14" ht="15">
      <c r="B260" s="92"/>
      <c r="C260" s="103"/>
      <c r="D260" s="103"/>
      <c r="E260" s="181" t="s">
        <v>4</v>
      </c>
      <c r="F260" s="182">
        <v>0.18</v>
      </c>
      <c r="G260" s="103"/>
      <c r="H260" s="106"/>
      <c r="I260" s="106">
        <f t="shared" si="27"/>
        <v>0</v>
      </c>
      <c r="J260" s="99"/>
    </row>
    <row r="261" spans="2:14" ht="15">
      <c r="B261" s="92"/>
      <c r="C261" s="103"/>
      <c r="D261" s="103"/>
      <c r="E261" s="181" t="s">
        <v>3</v>
      </c>
      <c r="F261" s="182">
        <v>0.01</v>
      </c>
      <c r="G261" s="103"/>
      <c r="H261" s="106"/>
      <c r="I261" s="106">
        <f t="shared" si="27"/>
        <v>0</v>
      </c>
      <c r="J261" s="99"/>
    </row>
    <row r="262" spans="2:14" ht="12" customHeight="1">
      <c r="B262" s="92"/>
      <c r="C262" s="103"/>
      <c r="D262" s="103"/>
      <c r="E262" s="181" t="s">
        <v>2</v>
      </c>
      <c r="F262" s="182">
        <v>1E-3</v>
      </c>
      <c r="G262" s="103"/>
      <c r="H262" s="106"/>
      <c r="I262" s="106">
        <f t="shared" si="27"/>
        <v>0</v>
      </c>
      <c r="J262" s="99"/>
    </row>
    <row r="263" spans="2:14" ht="15.75" thickBot="1">
      <c r="B263" s="183"/>
      <c r="C263" s="184"/>
      <c r="D263" s="184"/>
      <c r="E263" s="185" t="s">
        <v>1</v>
      </c>
      <c r="F263" s="186"/>
      <c r="G263" s="184"/>
      <c r="H263" s="187"/>
      <c r="I263" s="188" t="s">
        <v>419</v>
      </c>
      <c r="J263" s="189">
        <f>+I256+I257+I258+I259+I260+I261+I262</f>
        <v>0</v>
      </c>
    </row>
    <row r="264" spans="2:14" ht="16.5" thickTop="1" thickBot="1">
      <c r="B264" s="170"/>
      <c r="C264" s="171"/>
      <c r="D264" s="171"/>
      <c r="E264" s="190" t="s">
        <v>0</v>
      </c>
      <c r="F264" s="191"/>
      <c r="G264" s="192"/>
      <c r="H264" s="193"/>
      <c r="I264" s="194" t="s">
        <v>419</v>
      </c>
      <c r="J264" s="195">
        <f>+J254+J263</f>
        <v>0</v>
      </c>
      <c r="N264" s="6"/>
    </row>
    <row r="265" spans="2:14" ht="15" thickTop="1"/>
  </sheetData>
  <mergeCells count="5">
    <mergeCell ref="G4:J4"/>
    <mergeCell ref="B5:C5"/>
    <mergeCell ref="B6:C6"/>
    <mergeCell ref="D6:I6"/>
    <mergeCell ref="B7:C7"/>
  </mergeCells>
  <printOptions horizontalCentered="1"/>
  <pageMargins left="0.23622047244094491" right="0.23622047244094491" top="0.59055118110236227" bottom="0.59055118110236227" header="0.31496062992125984" footer="0.31496062992125984"/>
  <pageSetup paperSize="9" scale="66" fitToHeight="9" orientation="portrait" r:id="rId1"/>
  <rowBreaks count="2" manualBreakCount="2">
    <brk id="25" min="1" max="9" man="1"/>
    <brk id="55" min="1" max="9" man="1"/>
  </rowBreaks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2</vt:i4>
      </vt:variant>
    </vt:vector>
  </HeadingPairs>
  <TitlesOfParts>
    <vt:vector size="3" baseType="lpstr">
      <vt:lpstr>LIST DE CANT -OBRAS</vt:lpstr>
      <vt:lpstr>'LIST DE CANT -OBRAS'!Área_de_impresión</vt:lpstr>
      <vt:lpstr>'LIST DE CANT -OBRAS'!Títulos_a_imprimir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Ing. Ambiorys Pérez</dc:creator>
  <cp:lastModifiedBy>Diomeris Yulisa Vasquez Dominguez</cp:lastModifiedBy>
  <cp:lastPrinted>2025-02-04T23:41:58Z</cp:lastPrinted>
  <dcterms:created xsi:type="dcterms:W3CDTF">2024-12-15T02:12:51Z</dcterms:created>
  <dcterms:modified xsi:type="dcterms:W3CDTF">2025-02-04T23:42:12Z</dcterms:modified>
</cp:coreProperties>
</file>