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LOTE 20" sheetId="8" r:id="rId1"/>
  </sheets>
  <definedNames>
    <definedName name="_xlnm._FilterDatabase" localSheetId="0" hidden="1">'LOTE 20'!$A$11:$F$71</definedName>
    <definedName name="_xlnm.Print_Area" localSheetId="0">'LOTE 20'!$A$1:$F$112</definedName>
    <definedName name="_xlnm.Print_Titles" localSheetId="0">'LOTE 20'!$1:$11</definedName>
  </definedNames>
  <calcPr calcId="162913"/>
</workbook>
</file>

<file path=xl/calcChain.xml><?xml version="1.0" encoding="utf-8"?>
<calcChain xmlns="http://schemas.openxmlformats.org/spreadsheetml/2006/main">
  <c r="E72" i="8" l="1"/>
  <c r="F35" i="8" l="1"/>
  <c r="F46" i="8"/>
  <c r="F37" i="8"/>
  <c r="F34" i="8" l="1"/>
  <c r="F29" i="8" l="1"/>
  <c r="F28" i="8"/>
  <c r="F27" i="8"/>
  <c r="F32" i="8"/>
  <c r="F33" i="8"/>
  <c r="F22" i="8"/>
  <c r="F44" i="8" l="1"/>
  <c r="F19" i="8"/>
  <c r="F18" i="8"/>
  <c r="F17" i="8"/>
  <c r="F16" i="8"/>
  <c r="F13" i="8"/>
  <c r="F39" i="8" l="1"/>
  <c r="F40" i="8"/>
  <c r="F68" i="8"/>
  <c r="F65" i="8" l="1"/>
  <c r="F24" i="8"/>
  <c r="F38" i="8" l="1"/>
  <c r="F36" i="8" l="1"/>
  <c r="F64" i="8" l="1"/>
  <c r="F23" i="8"/>
  <c r="F72" i="8" l="1"/>
  <c r="F67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A19" i="8"/>
  <c r="A16" i="8"/>
  <c r="F69" i="8" l="1"/>
  <c r="F74" i="8"/>
  <c r="F76" i="8" l="1"/>
  <c r="F77" i="8" s="1"/>
  <c r="F83" i="8" l="1"/>
  <c r="F89" i="8"/>
  <c r="F80" i="8"/>
  <c r="F87" i="8"/>
  <c r="F82" i="8"/>
  <c r="F81" i="8"/>
  <c r="F91" i="8"/>
  <c r="F85" i="8"/>
  <c r="F84" i="8"/>
  <c r="F90" i="8"/>
  <c r="F88" i="8"/>
  <c r="F86" i="8" l="1"/>
  <c r="F92" i="8" s="1"/>
  <c r="F94" i="8" l="1"/>
</calcChain>
</file>

<file path=xl/sharedStrings.xml><?xml version="1.0" encoding="utf-8"?>
<sst xmlns="http://schemas.openxmlformats.org/spreadsheetml/2006/main" count="137" uniqueCount="96">
  <si>
    <t>INSTITUTO NACIONAL DE AGUAS POTABLES Y ALCANTARILLADOS</t>
  </si>
  <si>
    <t xml:space="preserve"> * * * INAPA * * *</t>
  </si>
  <si>
    <t>DIRECCION DE INGENIERIA</t>
  </si>
  <si>
    <t>DEPARTAMENTO DE  COSTOS Y PRESUPUESTOS</t>
  </si>
  <si>
    <t>PART.</t>
  </si>
  <si>
    <t>D E S C R I P C I O N</t>
  </si>
  <si>
    <t>CANTIDAD</t>
  </si>
  <si>
    <t>UD</t>
  </si>
  <si>
    <t>P.U. (RD$)</t>
  </si>
  <si>
    <t>VALOR (RD$)</t>
  </si>
  <si>
    <t>U</t>
  </si>
  <si>
    <t>M3</t>
  </si>
  <si>
    <t>M</t>
  </si>
  <si>
    <t>ASIENTO DE ARENA</t>
  </si>
  <si>
    <t>Z</t>
  </si>
  <si>
    <t xml:space="preserve">VARIOS </t>
  </si>
  <si>
    <t>SUB-TOTAL DE FASE Z</t>
  </si>
  <si>
    <t>MOVIMIENTO DE TIERRA:</t>
  </si>
  <si>
    <t>SUMINISTRO DE TUBERIA:</t>
  </si>
  <si>
    <t>COLOCACION DE TUBERIA:</t>
  </si>
  <si>
    <t xml:space="preserve">EXCAVACION MATERIAL COMPACTO C/EQUIPO </t>
  </si>
  <si>
    <t>P.A</t>
  </si>
  <si>
    <t>PRUEBA HIDROSTATICA</t>
  </si>
  <si>
    <t xml:space="preserve">REPLANTEO </t>
  </si>
  <si>
    <t>GASTOS INDIRECTOS</t>
  </si>
  <si>
    <t>HONORARIOS PROFESIONALES</t>
  </si>
  <si>
    <t>SUPERVISION DE INAPA</t>
  </si>
  <si>
    <t>GASTOS DE TRANSPORTE</t>
  </si>
  <si>
    <t>MEDIDA DE COMPENSACION AMBIENTAL</t>
  </si>
  <si>
    <t>TOTAL GASTOS INDIRECTOS</t>
  </si>
  <si>
    <t xml:space="preserve">            PREPARADO POR :</t>
  </si>
  <si>
    <t xml:space="preserve">                                                    REVISADO POR :</t>
  </si>
  <si>
    <t xml:space="preserve">                             </t>
  </si>
  <si>
    <t xml:space="preserve">             SOMETIDO POR :</t>
  </si>
  <si>
    <t xml:space="preserve">                                                    VISTO BUENO :</t>
  </si>
  <si>
    <t xml:space="preserve">                     DIRECTOR DE INGENIERIA</t>
  </si>
  <si>
    <t xml:space="preserve">SUMINISTRO Y COLOCACION DE PIEZAS ESPECIALES </t>
  </si>
  <si>
    <t>RELLENO  COMPACTADO  C/COMPACTADOR MECANICO EN CAPAS 0.30</t>
  </si>
  <si>
    <t>BOTE DE MATERIAL C/CAMON D= 5 KM (SUJETO A CUANTIFICACION DEL SUPERVISOR)</t>
  </si>
  <si>
    <r>
      <t xml:space="preserve">COLLARIN EN POLIETILENO Ø3" </t>
    </r>
    <r>
      <rPr>
        <sz val="9"/>
        <rFont val="Arial"/>
        <family val="2"/>
      </rPr>
      <t>(ABRAZADERA)</t>
    </r>
  </si>
  <si>
    <t>TUBERIA DE POLIETILENO DE ALTA DENSIDAD Ø1/2" INTERNO L=12.00M (PROMEDIO)</t>
  </si>
  <si>
    <t>ADAPTADOR  MACHO Ø1/2" ROSCADO A MANGUERA</t>
  </si>
  <si>
    <t>CODO 1/2" X 90º HG</t>
  </si>
  <si>
    <t>TUBERIA DE HIERRO GALVANIZADO Ø1/2" (BASTONES)</t>
  </si>
  <si>
    <t>NIPLE Ø1/2" H.G.</t>
  </si>
  <si>
    <t>COUPLING 1/2 H.G</t>
  </si>
  <si>
    <t>LLAVE DE CHORRO Ø1/2" BRONCE</t>
  </si>
  <si>
    <t>CHECK 1/2" HG</t>
  </si>
  <si>
    <t>CEMENTO SOLVENTE Y TEFLON</t>
  </si>
  <si>
    <t>PEDESTAL H.S (0.80 X 0.15)</t>
  </si>
  <si>
    <t>EXCAVACION Y TAPADO</t>
  </si>
  <si>
    <t>MANO DE OBRA PLOMERO</t>
  </si>
  <si>
    <t>CAMPAMENTO (INC  ALQUILER DE CASA  O SOLAR, CON CASETA DE MATERIALES CON (U) BAÑO MOVIL)</t>
  </si>
  <si>
    <t xml:space="preserve">SEÑALIZACION, MANEJO DE TRANSITO Y SEGURIDAD VIAL (INC. OBREROS, MECHONES, CONOC, CINTA, AVISO DE PELIGRO Y LETREROS) </t>
  </si>
  <si>
    <t>SEGUROS,POLIZA Y FINANZA</t>
  </si>
  <si>
    <t>GASTOS  ADMINISTRATIVOS</t>
  </si>
  <si>
    <t>LEY 3-86</t>
  </si>
  <si>
    <t>ITBIS 07-2007</t>
  </si>
  <si>
    <t xml:space="preserve">CODIA </t>
  </si>
  <si>
    <t>IMPREVISTOS</t>
  </si>
  <si>
    <t xml:space="preserve">MANTENIMIENTO Y OPERACION SISTEMA </t>
  </si>
  <si>
    <t>ESTUDIOS ( SOCIALES, AMBIENTALES, GEOTECNICO, TOPOGRAFICO, DE CALIDAD)</t>
  </si>
  <si>
    <t xml:space="preserve">TOTAL A CONTRATAR  RD$ </t>
  </si>
  <si>
    <t xml:space="preserve">                      ARQ. AYSHA A. PIÑA</t>
  </si>
  <si>
    <t>SUB-TOTAL GENERAL</t>
  </si>
  <si>
    <t xml:space="preserve">   ZONA : IV</t>
  </si>
  <si>
    <t>A</t>
  </si>
  <si>
    <t>SUB-TOTAL FASE A</t>
  </si>
  <si>
    <t>TUBERIA Ø4" PVC (SDR-26 C/J.G.) + 2% DE PERDIDA POR CAMPANA</t>
  </si>
  <si>
    <t>TEE DE Ø4" X Ø3" ACERO SCH-80 CON PROTECCION ANTICORROSIVA</t>
  </si>
  <si>
    <t>MES</t>
  </si>
  <si>
    <t xml:space="preserve">CODO Ø3"x45º ACERO SCH-80 CON PROTECCION ANTICORROSIVA </t>
  </si>
  <si>
    <t xml:space="preserve">JUNTAS  MECANICAS TIPO DRESSER DE Ø4" </t>
  </si>
  <si>
    <t>Ubicación: SANTO DOMINGO - PROVINCIA MONTE PLATA</t>
  </si>
  <si>
    <t>TUBERIA Ø6" PVC (SDR-26 C/J.G.) + 3% DE PERDIDA POR CAMPANA</t>
  </si>
  <si>
    <t>SUMINISTRO Y COLOCACION DE VALVULAS</t>
  </si>
  <si>
    <t>LIMPIEZA FINAL</t>
  </si>
  <si>
    <t>ANCLAJE H.S.</t>
  </si>
  <si>
    <t xml:space="preserve">CODO Ø4"x 45º ACERO SCH-80 CON PROTECCION ANTICORROSIVA </t>
  </si>
  <si>
    <t xml:space="preserve">JUNTAS  MECANICAS TIPO DRESSER DE Ø6" </t>
  </si>
  <si>
    <t>RED DE DISTRIBICION COMUNIDAD LA COLA 1</t>
  </si>
  <si>
    <t>TUBERIA Ø3" PVC (SDR-26 C/J.G.) + 2% DE PERDIDA POR CAMPANA</t>
  </si>
  <si>
    <t>ACOMETIDAS RURALES (137 U)</t>
  </si>
  <si>
    <t>TEE DE Ø3" X Ø3" ACERO SCH-80 CON PROTECCION ANTICORROSIVA</t>
  </si>
  <si>
    <t xml:space="preserve">TAPON Ø3" ACERO SCH-80 CON PROTECCION ANTICORROSIVA </t>
  </si>
  <si>
    <t>CAJA TELESCOPICA PARA VALVULA</t>
  </si>
  <si>
    <t>TEE DE Ø6" X Ø3" ACERO SCH-80 CON PROTECCION ANTICORROSIVA</t>
  </si>
  <si>
    <t>VALVULA DE COMPUERTA DE Ø4¨ PLATILLADA (INC. 2 JUNTAS DE GOMA, 2 NIPLE PLATILLADOS, 2 JUNTAS MECANICAS TIPO DRESSER Y 2 PARES DE TORNILLOS)</t>
  </si>
  <si>
    <r>
      <t>Presupuesto No</t>
    </r>
    <r>
      <rPr>
        <sz val="10"/>
        <color rgb="FFFF0000"/>
        <rFont val="Arial"/>
        <family val="2"/>
      </rPr>
      <t>.</t>
    </r>
    <r>
      <rPr>
        <sz val="10"/>
        <rFont val="Arial"/>
        <family val="2"/>
      </rPr>
      <t xml:space="preserve"> 398  D/F 27/10/2020</t>
    </r>
  </si>
  <si>
    <t xml:space="preserve">Obra:    RED LOS BOTADOS 2DA. PARTE Y  COLA I  </t>
  </si>
  <si>
    <t xml:space="preserve">  ING. DEPTO. DE COSTOS Y PRESUPUESTOS</t>
  </si>
  <si>
    <t xml:space="preserve">        ING. AUX.RUTH E.CASTILLO</t>
  </si>
  <si>
    <t xml:space="preserve">  ARQ. DEPTO. COSTOSY PRESUPUESTOS  </t>
  </si>
  <si>
    <t xml:space="preserve">ENC. DEPTO. DE COSTOS Y PRESUPUESTOS </t>
  </si>
  <si>
    <t xml:space="preserve">                      ING. SONIA RODRIGUEZ</t>
  </si>
  <si>
    <t xml:space="preserve">             ING. JOSE MANUEL AYBAR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</si>
</sst>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(* #,##0.00_);_(* \(#,##0.00\);_(* &quot;-&quot;??_);_(@_)"/>
    <numFmt numFmtId="164" formatCode="#,##0.00\ &quot;€&quot;;[Red]\-#,##0.00\ &quot;€&quot;"/>
    <numFmt numFmtId="165" formatCode="_-* #,##0.00\ _€_-;\-* #,##0.00\ _€_-;_-* &quot;-&quot;??\ _€_-;_-@_-"/>
    <numFmt numFmtId="166" formatCode="#,##0.00;[Red]#,##0.00"/>
    <numFmt numFmtId="167" formatCode="0.0%"/>
    <numFmt numFmtId="168" formatCode="0.000"/>
    <numFmt numFmtId="169" formatCode="General_)"/>
    <numFmt numFmtId="170" formatCode="_-* #,##0.00_-;\-* #,##0.00_-;_-* &quot;-&quot;??_-;_-@_-"/>
    <numFmt numFmtId="171" formatCode="_-* #,##0.00\ _R_D_$_-;\-* #,##0.00\ _R_D_$_-;_-* &quot;-&quot;??\ _R_D_$_-;_-@_-"/>
    <numFmt numFmtId="172" formatCode="_-* #,##0.0\ _€_-;\-* #,##0.0\ _€_-;_-* &quot;-&quot;??\ _€_-;_-@_-"/>
    <numFmt numFmtId="173" formatCode="_-* #,##0\ _€_-;\-* #,##0\ _€_-;_-* &quot;-&quot;??\ _€_-;_-@_-"/>
    <numFmt numFmtId="174" formatCode="#,##0.0_);\(#,##0.0\)"/>
    <numFmt numFmtId="175" formatCode="_(* #,##0.0_);_(* \(#,##0.0\);_(* &quot;-&quot;??_);_(@_)"/>
    <numFmt numFmtId="176" formatCode="0.00_)"/>
    <numFmt numFmtId="177" formatCode="0.0_)"/>
    <numFmt numFmtId="178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0"/>
      <name val="Times New Roman"/>
      <family val="1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39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7" fontId="5" fillId="0" borderId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39" fontId="4" fillId="0" borderId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7" fillId="0" borderId="0"/>
    <xf numFmtId="0" fontId="3" fillId="0" borderId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9" fontId="4" fillId="0" borderId="0"/>
    <xf numFmtId="0" fontId="3" fillId="0" borderId="0"/>
    <xf numFmtId="0" fontId="9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176" fontId="5" fillId="0" borderId="0"/>
    <xf numFmtId="0" fontId="3" fillId="0" borderId="0"/>
    <xf numFmtId="164" fontId="3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" fillId="0" borderId="0"/>
    <xf numFmtId="0" fontId="3" fillId="0" borderId="0"/>
  </cellStyleXfs>
  <cellXfs count="196">
    <xf numFmtId="0" fontId="0" fillId="0" borderId="0" xfId="0"/>
    <xf numFmtId="165" fontId="3" fillId="2" borderId="3" xfId="1" applyFont="1" applyFill="1" applyBorder="1" applyAlignment="1">
      <alignment horizontal="right" vertical="center"/>
    </xf>
    <xf numFmtId="0" fontId="3" fillId="2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1" fillId="0" borderId="0" xfId="0" applyFont="1" applyAlignment="1">
      <alignment vertical="center"/>
    </xf>
    <xf numFmtId="172" fontId="2" fillId="2" borderId="3" xfId="1" applyNumberFormat="1" applyFont="1" applyFill="1" applyBorder="1" applyAlignment="1">
      <alignment horizontal="center" vertical="center" wrapText="1"/>
    </xf>
    <xf numFmtId="165" fontId="3" fillId="2" borderId="3" xfId="1" applyFont="1" applyFill="1" applyBorder="1" applyAlignment="1">
      <alignment horizontal="center" vertical="center"/>
    </xf>
    <xf numFmtId="172" fontId="3" fillId="2" borderId="3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165" fontId="3" fillId="2" borderId="3" xfId="1" applyFont="1" applyFill="1" applyBorder="1" applyAlignment="1">
      <alignment vertical="center"/>
    </xf>
    <xf numFmtId="172" fontId="3" fillId="2" borderId="3" xfId="1" applyNumberFormat="1" applyFont="1" applyFill="1" applyBorder="1" applyAlignment="1">
      <alignment horizontal="center" vertical="center"/>
    </xf>
    <xf numFmtId="173" fontId="2" fillId="2" borderId="3" xfId="1" applyNumberFormat="1" applyFont="1" applyFill="1" applyBorder="1" applyAlignment="1">
      <alignment horizontal="center" vertical="center"/>
    </xf>
    <xf numFmtId="165" fontId="3" fillId="2" borderId="3" xfId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vertical="center" wrapText="1"/>
    </xf>
    <xf numFmtId="2" fontId="3" fillId="2" borderId="3" xfId="1" applyNumberFormat="1" applyFont="1" applyFill="1" applyBorder="1" applyAlignment="1">
      <alignment horizontal="center" vertical="center"/>
    </xf>
    <xf numFmtId="39" fontId="2" fillId="2" borderId="3" xfId="3" applyFont="1" applyFill="1" applyBorder="1" applyAlignment="1">
      <alignment horizontal="center" vertical="center"/>
    </xf>
    <xf numFmtId="165" fontId="2" fillId="2" borderId="3" xfId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3" xfId="1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65" fontId="12" fillId="2" borderId="0" xfId="1" applyFont="1" applyFill="1" applyBorder="1" applyAlignment="1">
      <alignment horizontal="center" vertical="center"/>
    </xf>
    <xf numFmtId="165" fontId="12" fillId="2" borderId="0" xfId="1" applyFont="1" applyFill="1" applyBorder="1" applyAlignment="1">
      <alignment vertical="center"/>
    </xf>
    <xf numFmtId="0" fontId="3" fillId="2" borderId="3" xfId="9" applyFont="1" applyFill="1" applyBorder="1" applyAlignment="1">
      <alignment vertical="center" wrapText="1"/>
    </xf>
    <xf numFmtId="172" fontId="3" fillId="2" borderId="0" xfId="1" applyNumberFormat="1" applyFont="1" applyFill="1" applyBorder="1" applyAlignment="1">
      <alignment horizontal="center" vertical="center"/>
    </xf>
    <xf numFmtId="165" fontId="3" fillId="2" borderId="0" xfId="1" applyFont="1" applyFill="1" applyBorder="1" applyAlignment="1">
      <alignment horizontal="center" vertical="center"/>
    </xf>
    <xf numFmtId="165" fontId="3" fillId="2" borderId="0" xfId="1" applyFont="1" applyFill="1" applyBorder="1" applyAlignment="1">
      <alignment vertical="center"/>
    </xf>
    <xf numFmtId="165" fontId="2" fillId="2" borderId="3" xfId="1" applyFont="1" applyFill="1" applyBorder="1" applyAlignment="1">
      <alignment vertical="center"/>
    </xf>
    <xf numFmtId="0" fontId="3" fillId="2" borderId="0" xfId="10" applyFont="1" applyFill="1" applyBorder="1" applyAlignment="1">
      <alignment vertical="center" wrapText="1"/>
    </xf>
    <xf numFmtId="169" fontId="3" fillId="2" borderId="0" xfId="0" applyNumberFormat="1" applyFont="1" applyFill="1" applyBorder="1" applyAlignment="1">
      <alignment horizontal="left" vertical="center"/>
    </xf>
    <xf numFmtId="165" fontId="11" fillId="0" borderId="0" xfId="0" applyNumberFormat="1" applyFont="1" applyAlignment="1">
      <alignment vertical="center"/>
    </xf>
    <xf numFmtId="172" fontId="3" fillId="2" borderId="3" xfId="1" applyNumberFormat="1" applyFont="1" applyFill="1" applyBorder="1" applyAlignment="1">
      <alignment horizontal="right" vertical="top"/>
    </xf>
    <xf numFmtId="0" fontId="3" fillId="3" borderId="0" xfId="6" applyFont="1" applyFill="1" applyAlignment="1">
      <alignment vertical="top"/>
    </xf>
    <xf numFmtId="0" fontId="10" fillId="2" borderId="0" xfId="41" applyFont="1" applyFill="1" applyAlignment="1">
      <alignment vertical="top"/>
    </xf>
    <xf numFmtId="0" fontId="8" fillId="0" borderId="0" xfId="0" applyFont="1" applyFill="1"/>
    <xf numFmtId="175" fontId="14" fillId="2" borderId="2" xfId="15" applyNumberFormat="1" applyFont="1" applyFill="1" applyBorder="1" applyAlignment="1" applyProtection="1">
      <alignment horizontal="right" vertical="center"/>
    </xf>
    <xf numFmtId="0" fontId="15" fillId="2" borderId="2" xfId="0" applyFont="1" applyFill="1" applyBorder="1" applyAlignment="1">
      <alignment horizontal="center" vertical="top" wrapText="1"/>
    </xf>
    <xf numFmtId="4" fontId="14" fillId="2" borderId="2" xfId="21" applyNumberFormat="1" applyFont="1" applyFill="1" applyBorder="1" applyAlignment="1">
      <alignment horizontal="center" vertical="center" wrapText="1"/>
    </xf>
    <xf numFmtId="4" fontId="14" fillId="2" borderId="2" xfId="21" applyNumberFormat="1" applyFont="1" applyFill="1" applyBorder="1" applyAlignment="1">
      <alignment horizontal="center" vertical="center"/>
    </xf>
    <xf numFmtId="4" fontId="15" fillId="2" borderId="2" xfId="21" applyNumberFormat="1" applyFont="1" applyFill="1" applyBorder="1" applyAlignment="1">
      <alignment horizontal="right" vertical="center" wrapText="1"/>
    </xf>
    <xf numFmtId="43" fontId="3" fillId="2" borderId="0" xfId="30" applyFont="1" applyFill="1"/>
    <xf numFmtId="175" fontId="14" fillId="2" borderId="3" xfId="15" applyNumberFormat="1" applyFont="1" applyFill="1" applyBorder="1" applyAlignment="1" applyProtection="1">
      <alignment horizontal="right" vertical="center"/>
    </xf>
    <xf numFmtId="0" fontId="14" fillId="2" borderId="3" xfId="0" applyFont="1" applyFill="1" applyBorder="1"/>
    <xf numFmtId="43" fontId="3" fillId="0" borderId="0" xfId="30" applyFont="1" applyFill="1"/>
    <xf numFmtId="0" fontId="3" fillId="0" borderId="0" xfId="0" applyFont="1" applyFill="1" applyBorder="1"/>
    <xf numFmtId="0" fontId="3" fillId="0" borderId="0" xfId="0" applyFont="1" applyFill="1"/>
    <xf numFmtId="39" fontId="3" fillId="2" borderId="0" xfId="25" applyFont="1" applyFill="1" applyBorder="1" applyAlignment="1">
      <alignment horizontal="right" vertical="top"/>
    </xf>
    <xf numFmtId="39" fontId="3" fillId="2" borderId="0" xfId="25" applyFont="1" applyFill="1" applyBorder="1" applyAlignment="1">
      <alignment horizontal="right" vertical="top" wrapText="1"/>
    </xf>
    <xf numFmtId="0" fontId="14" fillId="0" borderId="4" xfId="0" applyFont="1" applyFill="1" applyBorder="1"/>
    <xf numFmtId="175" fontId="14" fillId="3" borderId="1" xfId="15" applyNumberFormat="1" applyFont="1" applyFill="1" applyBorder="1" applyAlignment="1" applyProtection="1">
      <alignment horizontal="right" vertical="center"/>
    </xf>
    <xf numFmtId="0" fontId="14" fillId="0" borderId="3" xfId="0" applyFont="1" applyFill="1" applyBorder="1"/>
    <xf numFmtId="0" fontId="14" fillId="0" borderId="3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5" fontId="14" fillId="3" borderId="4" xfId="15" applyNumberFormat="1" applyFont="1" applyFill="1" applyBorder="1" applyAlignment="1" applyProtection="1">
      <alignment horizontal="right" vertical="center"/>
    </xf>
    <xf numFmtId="0" fontId="15" fillId="3" borderId="4" xfId="0" applyFont="1" applyFill="1" applyBorder="1" applyAlignment="1">
      <alignment horizontal="right" vertical="top" wrapText="1"/>
    </xf>
    <xf numFmtId="4" fontId="14" fillId="3" borderId="4" xfId="21" applyNumberFormat="1" applyFont="1" applyFill="1" applyBorder="1" applyAlignment="1">
      <alignment horizontal="center" vertical="center" wrapText="1"/>
    </xf>
    <xf numFmtId="4" fontId="14" fillId="3" borderId="4" xfId="21" applyNumberFormat="1" applyFont="1" applyFill="1" applyBorder="1" applyAlignment="1">
      <alignment horizontal="center" vertical="center"/>
    </xf>
    <xf numFmtId="4" fontId="15" fillId="3" borderId="4" xfId="21" applyNumberFormat="1" applyFont="1" applyFill="1" applyBorder="1" applyAlignment="1">
      <alignment horizontal="right" vertical="center" wrapText="1"/>
    </xf>
    <xf numFmtId="172" fontId="14" fillId="2" borderId="0" xfId="1" applyNumberFormat="1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right" vertical="center" wrapText="1"/>
    </xf>
    <xf numFmtId="165" fontId="14" fillId="2" borderId="0" xfId="1" applyFont="1" applyFill="1" applyBorder="1" applyAlignment="1">
      <alignment horizontal="center" vertical="center" wrapText="1"/>
    </xf>
    <xf numFmtId="165" fontId="15" fillId="2" borderId="0" xfId="1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172" fontId="14" fillId="2" borderId="0" xfId="1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65" fontId="14" fillId="2" borderId="0" xfId="1" applyFont="1" applyFill="1" applyBorder="1" applyAlignment="1">
      <alignment horizontal="center" vertical="center"/>
    </xf>
    <xf numFmtId="169" fontId="14" fillId="2" borderId="0" xfId="0" applyNumberFormat="1" applyFont="1" applyFill="1" applyBorder="1" applyAlignment="1">
      <alignment horizontal="center" vertical="center"/>
    </xf>
    <xf numFmtId="0" fontId="14" fillId="2" borderId="0" xfId="10" applyFont="1" applyFill="1" applyBorder="1" applyAlignment="1">
      <alignment vertical="center" wrapText="1"/>
    </xf>
    <xf numFmtId="165" fontId="14" fillId="2" borderId="0" xfId="1" applyFont="1" applyFill="1" applyBorder="1" applyAlignment="1">
      <alignment vertical="center" wrapText="1"/>
    </xf>
    <xf numFmtId="177" fontId="3" fillId="3" borderId="4" xfId="45" applyNumberFormat="1" applyFont="1" applyFill="1" applyBorder="1" applyAlignment="1">
      <alignment horizontal="right" vertical="top"/>
    </xf>
    <xf numFmtId="0" fontId="2" fillId="3" borderId="4" xfId="46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right" vertical="top" wrapText="1"/>
    </xf>
    <xf numFmtId="4" fontId="8" fillId="3" borderId="4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right" vertical="top" wrapText="1"/>
    </xf>
    <xf numFmtId="4" fontId="2" fillId="3" borderId="4" xfId="42" applyNumberFormat="1" applyFont="1" applyFill="1" applyBorder="1" applyAlignment="1">
      <alignment horizontal="right" wrapText="1"/>
    </xf>
    <xf numFmtId="177" fontId="3" fillId="3" borderId="3" xfId="45" applyNumberFormat="1" applyFont="1" applyFill="1" applyBorder="1" applyAlignment="1">
      <alignment horizontal="right" vertical="top"/>
    </xf>
    <xf numFmtId="0" fontId="2" fillId="3" borderId="3" xfId="46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right" vertical="top" wrapText="1"/>
    </xf>
    <xf numFmtId="4" fontId="8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top" wrapText="1"/>
    </xf>
    <xf numFmtId="4" fontId="2" fillId="3" borderId="3" xfId="42" applyNumberFormat="1" applyFont="1" applyFill="1" applyBorder="1" applyAlignment="1">
      <alignment horizontal="right" wrapText="1"/>
    </xf>
    <xf numFmtId="173" fontId="2" fillId="2" borderId="3" xfId="12" applyNumberFormat="1" applyFont="1" applyFill="1" applyBorder="1" applyAlignment="1">
      <alignment horizontal="center" vertical="center"/>
    </xf>
    <xf numFmtId="43" fontId="3" fillId="2" borderId="3" xfId="12" applyFont="1" applyFill="1" applyBorder="1" applyAlignment="1">
      <alignment vertical="center"/>
    </xf>
    <xf numFmtId="2" fontId="3" fillId="2" borderId="3" xfId="12" applyNumberFormat="1" applyFont="1" applyFill="1" applyBorder="1" applyAlignment="1">
      <alignment horizontal="center" vertical="center"/>
    </xf>
    <xf numFmtId="172" fontId="3" fillId="2" borderId="3" xfId="12" applyNumberFormat="1" applyFont="1" applyFill="1" applyBorder="1" applyAlignment="1">
      <alignment horizontal="center" vertical="center"/>
    </xf>
    <xf numFmtId="165" fontId="3" fillId="2" borderId="3" xfId="12" applyNumberFormat="1" applyFont="1" applyFill="1" applyBorder="1" applyAlignment="1">
      <alignment horizontal="center" vertical="center"/>
    </xf>
    <xf numFmtId="0" fontId="12" fillId="3" borderId="0" xfId="6" applyFont="1" applyFill="1" applyAlignment="1">
      <alignment vertical="top"/>
    </xf>
    <xf numFmtId="165" fontId="12" fillId="0" borderId="0" xfId="0" applyNumberFormat="1" applyFont="1" applyAlignment="1">
      <alignment vertical="center"/>
    </xf>
    <xf numFmtId="43" fontId="11" fillId="0" borderId="0" xfId="0" applyNumberFormat="1" applyFont="1" applyAlignment="1">
      <alignment vertical="center"/>
    </xf>
    <xf numFmtId="43" fontId="3" fillId="2" borderId="3" xfId="12" applyFont="1" applyFill="1" applyBorder="1" applyAlignment="1" applyProtection="1">
      <alignment vertical="center"/>
      <protection locked="0"/>
    </xf>
    <xf numFmtId="170" fontId="3" fillId="0" borderId="0" xfId="0" applyNumberFormat="1" applyFont="1" applyFill="1" applyBorder="1"/>
    <xf numFmtId="170" fontId="3" fillId="0" borderId="0" xfId="0" applyNumberFormat="1" applyFont="1" applyFill="1"/>
    <xf numFmtId="43" fontId="2" fillId="0" borderId="0" xfId="0" applyNumberFormat="1" applyFont="1" applyFill="1"/>
    <xf numFmtId="43" fontId="12" fillId="0" borderId="0" xfId="0" applyNumberFormat="1" applyFont="1" applyAlignment="1">
      <alignment vertical="center"/>
    </xf>
    <xf numFmtId="0" fontId="17" fillId="2" borderId="0" xfId="41" applyFont="1" applyFill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4" fontId="10" fillId="2" borderId="0" xfId="41" applyNumberFormat="1" applyFont="1" applyFill="1" applyAlignment="1">
      <alignment vertical="top"/>
    </xf>
    <xf numFmtId="4" fontId="3" fillId="2" borderId="3" xfId="0" applyNumberFormat="1" applyFont="1" applyFill="1" applyBorder="1" applyAlignment="1">
      <alignment wrapText="1"/>
    </xf>
    <xf numFmtId="4" fontId="3" fillId="0" borderId="3" xfId="3" applyNumberFormat="1" applyFont="1" applyFill="1" applyBorder="1" applyAlignment="1"/>
    <xf numFmtId="4" fontId="3" fillId="2" borderId="3" xfId="21" applyNumberFormat="1" applyFont="1" applyFill="1" applyBorder="1" applyAlignment="1" applyProtection="1">
      <alignment horizontal="right" wrapText="1"/>
    </xf>
    <xf numFmtId="0" fontId="3" fillId="4" borderId="0" xfId="6" applyFont="1" applyFill="1" applyAlignment="1">
      <alignment vertical="top"/>
    </xf>
    <xf numFmtId="165" fontId="11" fillId="4" borderId="0" xfId="0" applyNumberFormat="1" applyFont="1" applyFill="1" applyAlignment="1">
      <alignment vertical="center"/>
    </xf>
    <xf numFmtId="0" fontId="12" fillId="4" borderId="0" xfId="6" applyFont="1" applyFill="1" applyAlignment="1">
      <alignment vertical="top"/>
    </xf>
    <xf numFmtId="4" fontId="3" fillId="4" borderId="3" xfId="0" applyNumberFormat="1" applyFont="1" applyFill="1" applyBorder="1" applyAlignment="1">
      <alignment wrapText="1"/>
    </xf>
    <xf numFmtId="0" fontId="10" fillId="4" borderId="0" xfId="41" applyFont="1" applyFill="1" applyAlignment="1">
      <alignment vertical="top"/>
    </xf>
    <xf numFmtId="0" fontId="11" fillId="4" borderId="0" xfId="0" applyFont="1" applyFill="1" applyAlignment="1">
      <alignment vertical="center"/>
    </xf>
    <xf numFmtId="172" fontId="3" fillId="3" borderId="4" xfId="1" applyNumberFormat="1" applyFont="1" applyFill="1" applyBorder="1" applyAlignment="1">
      <alignment horizontal="center" vertical="center"/>
    </xf>
    <xf numFmtId="39" fontId="2" fillId="3" borderId="4" xfId="3" applyFont="1" applyFill="1" applyBorder="1" applyAlignment="1">
      <alignment horizontal="center" vertical="center"/>
    </xf>
    <xf numFmtId="165" fontId="3" fillId="3" borderId="4" xfId="1" applyFont="1" applyFill="1" applyBorder="1" applyAlignment="1">
      <alignment horizontal="center" vertical="center"/>
    </xf>
    <xf numFmtId="172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72" fontId="2" fillId="2" borderId="3" xfId="1" applyNumberFormat="1" applyFont="1" applyFill="1" applyBorder="1" applyAlignment="1">
      <alignment horizontal="center" vertical="center"/>
    </xf>
    <xf numFmtId="165" fontId="12" fillId="2" borderId="3" xfId="1" applyFont="1" applyFill="1" applyBorder="1" applyAlignment="1">
      <alignment horizontal="center" vertical="center"/>
    </xf>
    <xf numFmtId="165" fontId="2" fillId="2" borderId="3" xfId="1" applyFont="1" applyFill="1" applyBorder="1" applyAlignment="1">
      <alignment horizontal="right" vertical="center"/>
    </xf>
    <xf numFmtId="173" fontId="3" fillId="2" borderId="3" xfId="1" applyNumberFormat="1" applyFont="1" applyFill="1" applyBorder="1" applyAlignment="1">
      <alignment horizontal="right" vertical="center"/>
    </xf>
    <xf numFmtId="178" fontId="11" fillId="0" borderId="0" xfId="0" applyNumberFormat="1" applyFont="1" applyAlignment="1">
      <alignment vertical="center"/>
    </xf>
    <xf numFmtId="172" fontId="3" fillId="3" borderId="4" xfId="1" applyNumberFormat="1" applyFont="1" applyFill="1" applyBorder="1" applyAlignment="1">
      <alignment horizontal="center" vertical="center" wrapText="1"/>
    </xf>
    <xf numFmtId="165" fontId="3" fillId="3" borderId="4" xfId="1" applyFont="1" applyFill="1" applyBorder="1" applyAlignment="1">
      <alignment horizontal="right" vertical="center"/>
    </xf>
    <xf numFmtId="2" fontId="3" fillId="3" borderId="4" xfId="0" applyNumberFormat="1" applyFont="1" applyFill="1" applyBorder="1" applyAlignment="1">
      <alignment horizontal="center" vertical="center" wrapText="1"/>
    </xf>
    <xf numFmtId="165" fontId="3" fillId="3" borderId="4" xfId="1" applyFont="1" applyFill="1" applyBorder="1" applyAlignment="1">
      <alignment vertical="center"/>
    </xf>
    <xf numFmtId="165" fontId="8" fillId="0" borderId="0" xfId="0" applyNumberFormat="1" applyFont="1" applyFill="1"/>
    <xf numFmtId="172" fontId="3" fillId="2" borderId="3" xfId="1" applyNumberFormat="1" applyFont="1" applyFill="1" applyBorder="1" applyAlignment="1">
      <alignment horizontal="right" vertical="top" wrapText="1"/>
    </xf>
    <xf numFmtId="43" fontId="3" fillId="2" borderId="3" xfId="12" applyFont="1" applyFill="1" applyBorder="1" applyAlignment="1">
      <alignment horizontal="right" vertical="center" wrapText="1"/>
    </xf>
    <xf numFmtId="165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73" fontId="3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2" fillId="2" borderId="3" xfId="11" applyFont="1" applyFill="1" applyBorder="1" applyAlignment="1">
      <alignment vertical="center"/>
    </xf>
    <xf numFmtId="0" fontId="3" fillId="2" borderId="3" xfId="10" applyFont="1" applyFill="1" applyBorder="1" applyAlignment="1">
      <alignment vertical="center" wrapText="1"/>
    </xf>
    <xf numFmtId="37" fontId="2" fillId="2" borderId="3" xfId="0" applyNumberFormat="1" applyFont="1" applyFill="1" applyBorder="1" applyAlignment="1">
      <alignment horizontal="right" vertical="center"/>
    </xf>
    <xf numFmtId="0" fontId="2" fillId="2" borderId="3" xfId="40" applyFont="1" applyFill="1" applyBorder="1" applyAlignment="1">
      <alignment vertical="top" wrapText="1"/>
    </xf>
    <xf numFmtId="4" fontId="3" fillId="2" borderId="3" xfId="12" applyNumberFormat="1" applyFont="1" applyFill="1" applyBorder="1" applyAlignment="1">
      <alignment vertical="center"/>
    </xf>
    <xf numFmtId="4" fontId="3" fillId="2" borderId="3" xfId="12" applyNumberFormat="1" applyFont="1" applyFill="1" applyBorder="1" applyAlignment="1">
      <alignment horizontal="center" vertical="center"/>
    </xf>
    <xf numFmtId="4" fontId="8" fillId="2" borderId="3" xfId="12" applyNumberFormat="1" applyFont="1" applyFill="1" applyBorder="1" applyAlignment="1">
      <alignment vertical="center"/>
    </xf>
    <xf numFmtId="174" fontId="3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vertical="top" wrapText="1"/>
    </xf>
    <xf numFmtId="166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justify"/>
    </xf>
    <xf numFmtId="4" fontId="3" fillId="2" borderId="3" xfId="0" applyNumberFormat="1" applyFont="1" applyFill="1" applyBorder="1" applyAlignment="1">
      <alignment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39" fontId="3" fillId="2" borderId="3" xfId="0" applyNumberFormat="1" applyFont="1" applyFill="1" applyBorder="1" applyAlignment="1">
      <alignment horizontal="right" vertical="center"/>
    </xf>
    <xf numFmtId="172" fontId="3" fillId="2" borderId="3" xfId="1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wrapText="1"/>
    </xf>
    <xf numFmtId="43" fontId="3" fillId="2" borderId="3" xfId="0" applyNumberFormat="1" applyFont="1" applyFill="1" applyBorder="1" applyAlignment="1">
      <alignment horizontal="center" vertical="top"/>
    </xf>
    <xf numFmtId="173" fontId="2" fillId="2" borderId="3" xfId="1" applyNumberFormat="1" applyFont="1" applyFill="1" applyBorder="1" applyAlignment="1">
      <alignment horizontal="center" vertical="top" wrapText="1"/>
    </xf>
    <xf numFmtId="173" fontId="3" fillId="2" borderId="3" xfId="1" applyNumberFormat="1" applyFont="1" applyFill="1" applyBorder="1" applyAlignment="1">
      <alignment horizontal="center" vertical="center" wrapText="1"/>
    </xf>
    <xf numFmtId="165" fontId="18" fillId="2" borderId="0" xfId="1" applyFont="1" applyFill="1" applyBorder="1" applyAlignment="1">
      <alignment horizontal="center" vertical="center"/>
    </xf>
    <xf numFmtId="0" fontId="3" fillId="2" borderId="0" xfId="2" applyNumberFormat="1" applyFont="1" applyFill="1" applyBorder="1" applyAlignment="1">
      <alignment horizontal="left" vertical="top"/>
    </xf>
    <xf numFmtId="0" fontId="3" fillId="2" borderId="0" xfId="2" applyNumberFormat="1" applyFont="1" applyFill="1" applyBorder="1" applyAlignment="1">
      <alignment vertical="top"/>
    </xf>
    <xf numFmtId="4" fontId="3" fillId="2" borderId="0" xfId="4" applyNumberFormat="1" applyFont="1" applyFill="1" applyBorder="1" applyAlignment="1">
      <alignment vertical="top"/>
    </xf>
    <xf numFmtId="0" fontId="2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/>
    </xf>
    <xf numFmtId="10" fontId="3" fillId="2" borderId="3" xfId="20" applyNumberFormat="1" applyFont="1" applyFill="1" applyBorder="1" applyAlignment="1">
      <alignment horizontal="right" vertical="center" wrapText="1"/>
    </xf>
    <xf numFmtId="170" fontId="3" fillId="2" borderId="3" xfId="15" applyFont="1" applyFill="1" applyBorder="1"/>
    <xf numFmtId="10" fontId="3" fillId="2" borderId="3" xfId="20" applyNumberFormat="1" applyFont="1" applyFill="1" applyBorder="1" applyAlignment="1">
      <alignment horizontal="right" wrapText="1"/>
    </xf>
    <xf numFmtId="43" fontId="3" fillId="2" borderId="3" xfId="12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10" fontId="3" fillId="2" borderId="3" xfId="2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170" fontId="3" fillId="2" borderId="3" xfId="18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wrapText="1"/>
    </xf>
    <xf numFmtId="10" fontId="3" fillId="0" borderId="4" xfId="2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170" fontId="3" fillId="0" borderId="4" xfId="18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top" wrapText="1"/>
    </xf>
    <xf numFmtId="4" fontId="3" fillId="3" borderId="1" xfId="21" applyNumberFormat="1" applyFont="1" applyFill="1" applyBorder="1" applyAlignment="1">
      <alignment horizontal="center" vertical="center" wrapText="1"/>
    </xf>
    <xf numFmtId="4" fontId="3" fillId="3" borderId="1" xfId="21" applyNumberFormat="1" applyFont="1" applyFill="1" applyBorder="1" applyAlignment="1">
      <alignment horizontal="center" vertical="center"/>
    </xf>
    <xf numFmtId="4" fontId="2" fillId="3" borderId="1" xfId="21" applyNumberFormat="1" applyFont="1" applyFill="1" applyBorder="1" applyAlignment="1">
      <alignment horizontal="right" vertical="center" wrapText="1"/>
    </xf>
    <xf numFmtId="43" fontId="6" fillId="0" borderId="0" xfId="0" applyNumberFormat="1" applyFont="1" applyAlignment="1">
      <alignment vertical="center"/>
    </xf>
    <xf numFmtId="172" fontId="3" fillId="2" borderId="4" xfId="12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vertical="center" wrapText="1"/>
    </xf>
    <xf numFmtId="43" fontId="3" fillId="2" borderId="4" xfId="12" applyFont="1" applyFill="1" applyBorder="1" applyAlignment="1">
      <alignment vertical="center"/>
    </xf>
    <xf numFmtId="2" fontId="3" fillId="2" borderId="4" xfId="1" applyNumberFormat="1" applyFont="1" applyFill="1" applyBorder="1" applyAlignment="1">
      <alignment horizontal="center" vertical="center"/>
    </xf>
    <xf numFmtId="43" fontId="3" fillId="2" borderId="4" xfId="12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>
      <alignment horizontal="left" vertical="center"/>
    </xf>
    <xf numFmtId="0" fontId="14" fillId="2" borderId="0" xfId="6" applyFont="1" applyFill="1" applyBorder="1" applyAlignment="1">
      <alignment horizontal="left" vertical="top"/>
    </xf>
    <xf numFmtId="169" fontId="14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3" fillId="2" borderId="0" xfId="50" applyFont="1" applyFill="1" applyBorder="1" applyAlignment="1">
      <alignment horizontal="center"/>
    </xf>
  </cellXfs>
  <cellStyles count="51">
    <cellStyle name="Comma_ANALISIS EL PUERTO" xfId="33"/>
    <cellStyle name="Millares" xfId="1" builtinId="3"/>
    <cellStyle name="Millares 10" xfId="12"/>
    <cellStyle name="Millares 10 2 3" xfId="43"/>
    <cellStyle name="Millares 10 4" xfId="31"/>
    <cellStyle name="Millares 11" xfId="18"/>
    <cellStyle name="Millares 13" xfId="32"/>
    <cellStyle name="Millares 14" xfId="4"/>
    <cellStyle name="Millares 15" xfId="23"/>
    <cellStyle name="Millares 16" xfId="38"/>
    <cellStyle name="Millares 19" xfId="48"/>
    <cellStyle name="Millares 2" xfId="14"/>
    <cellStyle name="Millares 2 11" xfId="24"/>
    <cellStyle name="Millares 2 2" xfId="8"/>
    <cellStyle name="Millares 2 2 2" xfId="5"/>
    <cellStyle name="Millares 2 2 2 4" xfId="27"/>
    <cellStyle name="Millares 3" xfId="34"/>
    <cellStyle name="Millares 3 3" xfId="16"/>
    <cellStyle name="Millares 3 3 2 3" xfId="47"/>
    <cellStyle name="Millares 4" xfId="15"/>
    <cellStyle name="Millares 5" xfId="17"/>
    <cellStyle name="Millares 5 2" xfId="30"/>
    <cellStyle name="Millares 5 3" xfId="21"/>
    <cellStyle name="Millares 5 3 2" xfId="19"/>
    <cellStyle name="Millares 7" xfId="37"/>
    <cellStyle name="Millares 7 2" xfId="28"/>
    <cellStyle name="Millares 9" xfId="13"/>
    <cellStyle name="Millares_NUEVO FORMATO DE PRESUPUESTOS" xfId="42"/>
    <cellStyle name="Normal" xfId="0" builtinId="0"/>
    <cellStyle name="Normal 10" xfId="6"/>
    <cellStyle name="Normal 10 2" xfId="22"/>
    <cellStyle name="Normal 13 2" xfId="10"/>
    <cellStyle name="Normal 14" xfId="44"/>
    <cellStyle name="Normal 18" xfId="50"/>
    <cellStyle name="Normal 2" xfId="39"/>
    <cellStyle name="Normal 2 2" xfId="2"/>
    <cellStyle name="Normal 2 2 2" xfId="29"/>
    <cellStyle name="Normal 2 3" xfId="11"/>
    <cellStyle name="Normal 2_ANALISIS REC 3" xfId="36"/>
    <cellStyle name="Normal 28" xfId="35"/>
    <cellStyle name="Normal 3" xfId="3"/>
    <cellStyle name="Normal 44" xfId="26"/>
    <cellStyle name="Normal 5" xfId="7"/>
    <cellStyle name="Normal 5 16" xfId="40"/>
    <cellStyle name="Normal 7" xfId="49"/>
    <cellStyle name="Normal_55-09 Equipamiento Pozos Ac. Rural El Llano" xfId="45"/>
    <cellStyle name="Normal_CARCAMO SAN PEDRO" xfId="41"/>
    <cellStyle name="Normal_PRES 059-09 REHABIL. PLANTA DE TRATAMIENTO DE 80 LPS RAPIDA, AC. HATO DEL YAQUE" xfId="46"/>
    <cellStyle name="Normal_Presupuesto" xfId="25"/>
    <cellStyle name="Normal_Presupuesto Terminaciones Edificio Mantenimiento Nave I " xfId="9"/>
    <cellStyle name="Porcentaje 2" xfId="2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4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4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4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4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6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6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6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8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8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8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8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8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0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0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0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0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2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2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2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2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4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4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4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4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4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6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6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6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6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6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8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8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8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8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9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0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0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0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0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0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1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2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2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2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2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2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4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4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4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4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4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5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5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5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5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5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6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6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6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6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6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7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7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7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7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7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8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8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8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8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8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8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8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9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9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9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9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9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9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9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0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0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0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0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0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1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1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1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1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1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1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1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1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2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2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2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2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2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2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2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3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3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3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3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3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4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4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4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4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4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5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5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5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5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6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6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6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6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6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7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7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7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7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7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9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9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9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9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9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0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0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0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0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0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1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1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1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1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1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2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2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2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2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3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3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3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3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3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4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4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4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4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4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4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4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4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4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5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5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5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5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5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5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5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5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5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6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6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6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6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6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6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6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6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6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6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7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7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7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7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7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7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7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7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8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8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8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8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8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8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8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9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9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9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9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9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0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0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0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0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0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1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1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1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1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1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2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2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2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2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2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3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3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3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3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3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4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4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4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4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4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4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4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4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4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5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5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5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5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5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5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5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5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5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6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6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6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6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6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6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6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6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6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6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7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7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7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7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7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7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7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7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7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8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8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8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8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8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8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8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8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9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9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9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9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9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0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0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0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0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0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1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1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1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1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1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2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2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2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2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2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3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3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3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3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3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4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4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4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4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4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5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5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5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5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5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6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6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6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6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6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7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7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7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7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7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8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8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8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8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8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8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9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9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9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9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9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9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9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9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0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0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0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0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0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0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0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0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1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1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1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1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1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1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1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1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1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2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2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2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2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2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2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2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2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2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2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3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3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3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3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3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4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4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4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4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4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5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5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5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5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5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6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6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6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6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2</xdr:col>
      <xdr:colOff>113328</xdr:colOff>
      <xdr:row>116</xdr:row>
      <xdr:rowOff>146434</xdr:rowOff>
    </xdr:to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2</xdr:col>
      <xdr:colOff>113328</xdr:colOff>
      <xdr:row>116</xdr:row>
      <xdr:rowOff>136909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2</xdr:col>
      <xdr:colOff>113328</xdr:colOff>
      <xdr:row>116</xdr:row>
      <xdr:rowOff>136909</xdr:rowOff>
    </xdr:to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2</xdr:col>
      <xdr:colOff>113328</xdr:colOff>
      <xdr:row>116</xdr:row>
      <xdr:rowOff>146434</xdr:rowOff>
    </xdr:to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2</xdr:col>
      <xdr:colOff>113328</xdr:colOff>
      <xdr:row>116</xdr:row>
      <xdr:rowOff>146434</xdr:rowOff>
    </xdr:to>
    <xdr:sp macro="" textlink="">
      <xdr:nvSpPr>
        <xdr:cNvPr id="771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2</xdr:col>
      <xdr:colOff>113328</xdr:colOff>
      <xdr:row>116</xdr:row>
      <xdr:rowOff>136909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115</xdr:row>
      <xdr:rowOff>0</xdr:rowOff>
    </xdr:from>
    <xdr:to>
      <xdr:col>2</xdr:col>
      <xdr:colOff>113328</xdr:colOff>
      <xdr:row>116</xdr:row>
      <xdr:rowOff>136909</xdr:rowOff>
    </xdr:to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2</xdr:col>
      <xdr:colOff>113328</xdr:colOff>
      <xdr:row>111</xdr:row>
      <xdr:rowOff>143072</xdr:rowOff>
    </xdr:to>
    <xdr:sp macro="" textlink="">
      <xdr:nvSpPr>
        <xdr:cNvPr id="774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2</xdr:col>
      <xdr:colOff>113328</xdr:colOff>
      <xdr:row>111</xdr:row>
      <xdr:rowOff>133547</xdr:rowOff>
    </xdr:to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2</xdr:col>
      <xdr:colOff>113328</xdr:colOff>
      <xdr:row>111</xdr:row>
      <xdr:rowOff>133547</xdr:rowOff>
    </xdr:to>
    <xdr:sp macro="" textlink="">
      <xdr:nvSpPr>
        <xdr:cNvPr id="776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2</xdr:col>
      <xdr:colOff>113328</xdr:colOff>
      <xdr:row>111</xdr:row>
      <xdr:rowOff>143072</xdr:rowOff>
    </xdr:to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2</xdr:col>
      <xdr:colOff>113328</xdr:colOff>
      <xdr:row>111</xdr:row>
      <xdr:rowOff>143072</xdr:rowOff>
    </xdr:to>
    <xdr:sp macro="" textlink="">
      <xdr:nvSpPr>
        <xdr:cNvPr id="778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2</xdr:col>
      <xdr:colOff>113328</xdr:colOff>
      <xdr:row>111</xdr:row>
      <xdr:rowOff>133547</xdr:rowOff>
    </xdr:to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110</xdr:row>
      <xdr:rowOff>0</xdr:rowOff>
    </xdr:from>
    <xdr:to>
      <xdr:col>2</xdr:col>
      <xdr:colOff>113328</xdr:colOff>
      <xdr:row>111</xdr:row>
      <xdr:rowOff>133547</xdr:rowOff>
    </xdr:to>
    <xdr:sp macro="" textlink="">
      <xdr:nvSpPr>
        <xdr:cNvPr id="780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266700</xdr:colOff>
      <xdr:row>108</xdr:row>
      <xdr:rowOff>85725</xdr:rowOff>
    </xdr:from>
    <xdr:to>
      <xdr:col>1</xdr:col>
      <xdr:colOff>2486025</xdr:colOff>
      <xdr:row>108</xdr:row>
      <xdr:rowOff>85725</xdr:rowOff>
    </xdr:to>
    <xdr:sp macro="" textlink="">
      <xdr:nvSpPr>
        <xdr:cNvPr id="781" name="Line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266700" y="22688550"/>
          <a:ext cx="3000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99</xdr:row>
      <xdr:rowOff>57150</xdr:rowOff>
    </xdr:from>
    <xdr:to>
      <xdr:col>1</xdr:col>
      <xdr:colOff>2543175</xdr:colOff>
      <xdr:row>99</xdr:row>
      <xdr:rowOff>57150</xdr:rowOff>
    </xdr:to>
    <xdr:sp macro="" textlink="">
      <xdr:nvSpPr>
        <xdr:cNvPr id="782" name="Line 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314325" y="21031200"/>
          <a:ext cx="300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3533775</xdr:colOff>
      <xdr:row>99</xdr:row>
      <xdr:rowOff>57150</xdr:rowOff>
    </xdr:from>
    <xdr:to>
      <xdr:col>5</xdr:col>
      <xdr:colOff>742950</xdr:colOff>
      <xdr:row>99</xdr:row>
      <xdr:rowOff>57150</xdr:rowOff>
    </xdr:to>
    <xdr:sp macro="" textlink="">
      <xdr:nvSpPr>
        <xdr:cNvPr id="783" name="Line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4314825" y="21031200"/>
          <a:ext cx="335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3476625</xdr:colOff>
      <xdr:row>108</xdr:row>
      <xdr:rowOff>104775</xdr:rowOff>
    </xdr:from>
    <xdr:to>
      <xdr:col>5</xdr:col>
      <xdr:colOff>685800</xdr:colOff>
      <xdr:row>108</xdr:row>
      <xdr:rowOff>104775</xdr:rowOff>
    </xdr:to>
    <xdr:sp macro="" textlink="">
      <xdr:nvSpPr>
        <xdr:cNvPr id="784" name="Line 4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4257675" y="22707600"/>
          <a:ext cx="335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2685636</xdr:colOff>
      <xdr:row>70</xdr:row>
      <xdr:rowOff>0</xdr:rowOff>
    </xdr:from>
    <xdr:ext cx="95250" cy="294447"/>
    <xdr:sp macro="" textlink="">
      <xdr:nvSpPr>
        <xdr:cNvPr id="785" name="Text Box 15"/>
        <xdr:cNvSpPr txBox="1">
          <a:spLocks noChangeArrowheads="1"/>
        </xdr:cNvSpPr>
      </xdr:nvSpPr>
      <xdr:spPr bwMode="auto">
        <a:xfrm>
          <a:off x="3466686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78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70</xdr:row>
      <xdr:rowOff>0</xdr:rowOff>
    </xdr:from>
    <xdr:ext cx="95250" cy="294447"/>
    <xdr:sp macro="" textlink="">
      <xdr:nvSpPr>
        <xdr:cNvPr id="787" name="Text Box 15"/>
        <xdr:cNvSpPr txBox="1">
          <a:spLocks noChangeArrowheads="1"/>
        </xdr:cNvSpPr>
      </xdr:nvSpPr>
      <xdr:spPr bwMode="auto">
        <a:xfrm>
          <a:off x="3466686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788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789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790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791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792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793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794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795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79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797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798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799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00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01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02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03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04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05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06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07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08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09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10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12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13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14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15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6"/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70</xdr:row>
      <xdr:rowOff>0</xdr:rowOff>
    </xdr:from>
    <xdr:ext cx="95250" cy="294447"/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2685636</xdr:colOff>
      <xdr:row>71</xdr:row>
      <xdr:rowOff>0</xdr:rowOff>
    </xdr:from>
    <xdr:to>
      <xdr:col>1</xdr:col>
      <xdr:colOff>2780886</xdr:colOff>
      <xdr:row>78</xdr:row>
      <xdr:rowOff>48868</xdr:rowOff>
    </xdr:to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3466686" y="14868525"/>
          <a:ext cx="95250" cy="1315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71</xdr:row>
      <xdr:rowOff>0</xdr:rowOff>
    </xdr:from>
    <xdr:to>
      <xdr:col>1</xdr:col>
      <xdr:colOff>1381125</xdr:colOff>
      <xdr:row>71</xdr:row>
      <xdr:rowOff>114300</xdr:rowOff>
    </xdr:to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70</xdr:row>
      <xdr:rowOff>152400</xdr:rowOff>
    </xdr:from>
    <xdr:to>
      <xdr:col>1</xdr:col>
      <xdr:colOff>1419225</xdr:colOff>
      <xdr:row>71</xdr:row>
      <xdr:rowOff>47625</xdr:rowOff>
    </xdr:to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2105025" y="14792325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57149</xdr:rowOff>
    </xdr:from>
    <xdr:to>
      <xdr:col>1</xdr:col>
      <xdr:colOff>561974</xdr:colOff>
      <xdr:row>5</xdr:row>
      <xdr:rowOff>133350</xdr:rowOff>
    </xdr:to>
    <xdr:pic>
      <xdr:nvPicPr>
        <xdr:cNvPr id="863" name="Imagen 862" descr="Resultado de imagen para inapa logo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52" r="19297"/>
        <a:stretch/>
      </xdr:blipFill>
      <xdr:spPr bwMode="auto">
        <a:xfrm>
          <a:off x="266700" y="57149"/>
          <a:ext cx="885824" cy="8858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7"/>
  <sheetViews>
    <sheetView tabSelected="1" view="pageBreakPreview" zoomScaleNormal="100" zoomScaleSheetLayoutView="100" workbookViewId="0">
      <selection activeCell="A8" sqref="A8:F8"/>
    </sheetView>
  </sheetViews>
  <sheetFormatPr baseColWidth="10" defaultColWidth="9.140625" defaultRowHeight="12.75" x14ac:dyDescent="0.25"/>
  <cols>
    <col min="1" max="1" width="8.85546875" style="29" customWidth="1"/>
    <col min="2" max="2" width="47.5703125" style="25" customWidth="1"/>
    <col min="3" max="3" width="11.7109375" style="30" customWidth="1"/>
    <col min="4" max="4" width="7.140625" style="26" customWidth="1"/>
    <col min="5" max="5" width="10.28515625" style="27" customWidth="1"/>
    <col min="6" max="6" width="14.28515625" style="31" customWidth="1"/>
    <col min="7" max="7" width="13.42578125" style="5" customWidth="1"/>
    <col min="8" max="8" width="15.140625" style="5" customWidth="1"/>
    <col min="9" max="9" width="15.42578125" style="5" bestFit="1" customWidth="1"/>
    <col min="10" max="10" width="11.85546875" style="5" bestFit="1" customWidth="1"/>
    <col min="11" max="12" width="9.140625" style="5"/>
    <col min="13" max="13" width="10.85546875" style="5" bestFit="1" customWidth="1"/>
    <col min="14" max="16384" width="9.140625" style="5"/>
  </cols>
  <sheetData>
    <row r="1" spans="1:9" x14ac:dyDescent="0.25">
      <c r="A1" s="193" t="s">
        <v>0</v>
      </c>
      <c r="B1" s="193"/>
      <c r="C1" s="193"/>
      <c r="D1" s="193"/>
      <c r="E1" s="193"/>
      <c r="F1" s="193"/>
    </row>
    <row r="2" spans="1:9" x14ac:dyDescent="0.25">
      <c r="A2" s="193" t="s">
        <v>1</v>
      </c>
      <c r="B2" s="193"/>
      <c r="C2" s="193"/>
      <c r="D2" s="193"/>
      <c r="E2" s="193"/>
      <c r="F2" s="193"/>
    </row>
    <row r="3" spans="1:9" x14ac:dyDescent="0.25">
      <c r="A3" s="193" t="s">
        <v>2</v>
      </c>
      <c r="B3" s="193"/>
      <c r="C3" s="193"/>
      <c r="D3" s="193"/>
      <c r="E3" s="193"/>
      <c r="F3" s="193"/>
    </row>
    <row r="4" spans="1:9" x14ac:dyDescent="0.25">
      <c r="A4" s="193" t="s">
        <v>3</v>
      </c>
      <c r="B4" s="193"/>
      <c r="C4" s="193"/>
      <c r="D4" s="193"/>
      <c r="E4" s="193"/>
      <c r="F4" s="193"/>
    </row>
    <row r="5" spans="1:9" x14ac:dyDescent="0.25">
      <c r="A5" s="101"/>
      <c r="B5" s="101"/>
      <c r="C5" s="101"/>
      <c r="D5" s="101"/>
      <c r="E5" s="101"/>
      <c r="F5" s="101"/>
    </row>
    <row r="6" spans="1:9" x14ac:dyDescent="0.25">
      <c r="A6" s="101"/>
      <c r="B6" s="101"/>
      <c r="C6" s="101"/>
      <c r="D6" s="101"/>
      <c r="E6" s="101"/>
      <c r="F6" s="101"/>
    </row>
    <row r="7" spans="1:9" x14ac:dyDescent="0.25">
      <c r="A7" s="191" t="s">
        <v>88</v>
      </c>
      <c r="B7" s="191"/>
      <c r="C7" s="191"/>
      <c r="D7" s="191"/>
      <c r="E7" s="191"/>
      <c r="F7" s="191"/>
    </row>
    <row r="8" spans="1:9" ht="12.75" customHeight="1" x14ac:dyDescent="0.25">
      <c r="A8" s="191" t="s">
        <v>89</v>
      </c>
      <c r="B8" s="191"/>
      <c r="C8" s="191"/>
      <c r="D8" s="191"/>
      <c r="E8" s="191"/>
      <c r="F8" s="191"/>
    </row>
    <row r="9" spans="1:9" ht="15" customHeight="1" x14ac:dyDescent="0.25">
      <c r="A9" s="191" t="s">
        <v>73</v>
      </c>
      <c r="B9" s="191"/>
      <c r="C9" s="118"/>
      <c r="D9" s="192" t="s">
        <v>65</v>
      </c>
      <c r="E9" s="192"/>
      <c r="F9" s="118"/>
    </row>
    <row r="10" spans="1:9" x14ac:dyDescent="0.25">
      <c r="A10" s="193"/>
      <c r="B10" s="193"/>
      <c r="C10" s="193"/>
      <c r="D10" s="193"/>
      <c r="E10" s="193"/>
      <c r="F10" s="193"/>
    </row>
    <row r="11" spans="1:9" x14ac:dyDescent="0.25">
      <c r="A11" s="115" t="s">
        <v>4</v>
      </c>
      <c r="B11" s="116" t="s">
        <v>5</v>
      </c>
      <c r="C11" s="117" t="s">
        <v>6</v>
      </c>
      <c r="D11" s="117" t="s">
        <v>7</v>
      </c>
      <c r="E11" s="117" t="s">
        <v>8</v>
      </c>
      <c r="F11" s="117" t="s">
        <v>9</v>
      </c>
    </row>
    <row r="12" spans="1:9" ht="37.5" customHeight="1" x14ac:dyDescent="0.25">
      <c r="A12" s="6" t="s">
        <v>66</v>
      </c>
      <c r="B12" s="15" t="s">
        <v>80</v>
      </c>
      <c r="C12" s="11"/>
      <c r="D12" s="16"/>
      <c r="E12" s="11"/>
      <c r="F12" s="14"/>
    </row>
    <row r="13" spans="1:9" x14ac:dyDescent="0.25">
      <c r="A13" s="133">
        <v>1</v>
      </c>
      <c r="B13" s="21" t="s">
        <v>23</v>
      </c>
      <c r="C13" s="95">
        <v>5489.4</v>
      </c>
      <c r="D13" s="16" t="s">
        <v>12</v>
      </c>
      <c r="E13" s="95">
        <v>14.63</v>
      </c>
      <c r="F13" s="95">
        <f>ROUND(C13*E13,2)</f>
        <v>80309.919999999998</v>
      </c>
      <c r="H13" s="35"/>
      <c r="I13" s="99"/>
    </row>
    <row r="14" spans="1:9" x14ac:dyDescent="0.25">
      <c r="A14" s="12"/>
      <c r="B14" s="134"/>
      <c r="C14" s="95"/>
      <c r="D14" s="16"/>
      <c r="E14" s="95"/>
      <c r="F14" s="95"/>
      <c r="H14" s="35"/>
      <c r="I14" s="93"/>
    </row>
    <row r="15" spans="1:9" x14ac:dyDescent="0.25">
      <c r="A15" s="13">
        <v>2</v>
      </c>
      <c r="B15" s="135" t="s">
        <v>17</v>
      </c>
      <c r="C15" s="95"/>
      <c r="D15" s="16"/>
      <c r="E15" s="95"/>
      <c r="F15" s="95"/>
      <c r="H15" s="35"/>
      <c r="I15" s="93"/>
    </row>
    <row r="16" spans="1:9" x14ac:dyDescent="0.25">
      <c r="A16" s="12">
        <f>+A15+0.1</f>
        <v>2.1</v>
      </c>
      <c r="B16" s="136" t="s">
        <v>20</v>
      </c>
      <c r="C16" s="95">
        <v>4019.74</v>
      </c>
      <c r="D16" s="16" t="s">
        <v>11</v>
      </c>
      <c r="E16" s="95">
        <v>154.52000000000001</v>
      </c>
      <c r="F16" s="95">
        <f>ROUND(C16*E16,2)</f>
        <v>621130.22</v>
      </c>
      <c r="H16" s="35"/>
      <c r="I16" s="93"/>
    </row>
    <row r="17" spans="1:13" x14ac:dyDescent="0.25">
      <c r="A17" s="12">
        <v>2.2000000000000002</v>
      </c>
      <c r="B17" s="136" t="s">
        <v>13</v>
      </c>
      <c r="C17" s="95">
        <v>357.34</v>
      </c>
      <c r="D17" s="16" t="s">
        <v>11</v>
      </c>
      <c r="E17" s="95">
        <v>1110.3900000000001</v>
      </c>
      <c r="F17" s="95">
        <f>ROUND(C17*E17,2)</f>
        <v>396786.76</v>
      </c>
      <c r="H17" s="35"/>
      <c r="I17" s="93"/>
    </row>
    <row r="18" spans="1:13" ht="25.5" x14ac:dyDescent="0.25">
      <c r="A18" s="12">
        <v>2.2999999999999998</v>
      </c>
      <c r="B18" s="136" t="s">
        <v>37</v>
      </c>
      <c r="C18" s="95">
        <v>3412.66</v>
      </c>
      <c r="D18" s="16" t="s">
        <v>11</v>
      </c>
      <c r="E18" s="95">
        <v>184.68</v>
      </c>
      <c r="F18" s="95">
        <f>ROUND(C18*E18,2)</f>
        <v>630250.05000000005</v>
      </c>
      <c r="H18" s="35"/>
      <c r="I18" s="93"/>
    </row>
    <row r="19" spans="1:13" ht="25.5" x14ac:dyDescent="0.25">
      <c r="A19" s="12">
        <f t="shared" ref="A19" si="0">+A18+0.1</f>
        <v>2.4</v>
      </c>
      <c r="B19" s="22" t="s">
        <v>38</v>
      </c>
      <c r="C19" s="95">
        <v>728.5</v>
      </c>
      <c r="D19" s="16" t="s">
        <v>11</v>
      </c>
      <c r="E19" s="95">
        <v>210</v>
      </c>
      <c r="F19" s="95">
        <f>ROUND(C19*E19,2)</f>
        <v>152985</v>
      </c>
      <c r="H19" s="35"/>
      <c r="I19" s="93"/>
    </row>
    <row r="20" spans="1:13" x14ac:dyDescent="0.25">
      <c r="A20" s="8"/>
      <c r="B20" s="22"/>
      <c r="C20" s="95"/>
      <c r="D20" s="16"/>
      <c r="E20" s="95"/>
      <c r="F20" s="95"/>
      <c r="H20" s="35"/>
      <c r="I20" s="93"/>
    </row>
    <row r="21" spans="1:13" x14ac:dyDescent="0.25">
      <c r="A21" s="13">
        <v>3</v>
      </c>
      <c r="B21" s="20" t="s">
        <v>18</v>
      </c>
      <c r="C21" s="95"/>
      <c r="D21" s="16"/>
      <c r="E21" s="95"/>
      <c r="F21" s="95"/>
      <c r="H21" s="35"/>
      <c r="I21" s="93"/>
    </row>
    <row r="22" spans="1:13" ht="25.5" x14ac:dyDescent="0.25">
      <c r="A22" s="12">
        <v>3.1</v>
      </c>
      <c r="B22" s="21" t="s">
        <v>81</v>
      </c>
      <c r="C22" s="95">
        <v>752</v>
      </c>
      <c r="D22" s="16" t="s">
        <v>12</v>
      </c>
      <c r="E22" s="95">
        <v>469.53</v>
      </c>
      <c r="F22" s="95">
        <f t="shared" ref="F22" si="1">ROUND(C22*E22,2)</f>
        <v>353086.56</v>
      </c>
      <c r="H22" s="35"/>
      <c r="I22" s="93"/>
    </row>
    <row r="23" spans="1:13" ht="25.5" x14ac:dyDescent="0.25">
      <c r="A23" s="12">
        <v>3.1</v>
      </c>
      <c r="B23" s="21" t="s">
        <v>68</v>
      </c>
      <c r="C23" s="95">
        <v>1994.1</v>
      </c>
      <c r="D23" s="16" t="s">
        <v>12</v>
      </c>
      <c r="E23" s="95">
        <v>790.67</v>
      </c>
      <c r="F23" s="95">
        <f t="shared" ref="F23:F24" si="2">ROUND(C23*E23,2)</f>
        <v>1576675.05</v>
      </c>
      <c r="H23" s="35"/>
      <c r="I23" s="93"/>
    </row>
    <row r="24" spans="1:13" ht="25.5" x14ac:dyDescent="0.25">
      <c r="A24" s="12">
        <v>3.2</v>
      </c>
      <c r="B24" s="21" t="s">
        <v>74</v>
      </c>
      <c r="C24" s="95">
        <v>2881.06</v>
      </c>
      <c r="D24" s="16" t="s">
        <v>12</v>
      </c>
      <c r="E24" s="95">
        <v>1633.99</v>
      </c>
      <c r="F24" s="95">
        <f t="shared" si="2"/>
        <v>4707623.2300000004</v>
      </c>
      <c r="H24" s="35"/>
      <c r="I24" s="93"/>
    </row>
    <row r="25" spans="1:13" x14ac:dyDescent="0.25">
      <c r="A25" s="12"/>
      <c r="B25" s="21"/>
      <c r="C25" s="95"/>
      <c r="D25" s="16"/>
      <c r="E25" s="95"/>
      <c r="F25" s="95"/>
      <c r="H25" s="35"/>
      <c r="I25" s="93"/>
    </row>
    <row r="26" spans="1:13" x14ac:dyDescent="0.25">
      <c r="A26" s="13">
        <v>4</v>
      </c>
      <c r="B26" s="20" t="s">
        <v>19</v>
      </c>
      <c r="C26" s="95"/>
      <c r="D26" s="16"/>
      <c r="E26" s="95"/>
      <c r="F26" s="95"/>
      <c r="H26" s="35"/>
      <c r="I26" s="93"/>
    </row>
    <row r="27" spans="1:13" ht="25.5" x14ac:dyDescent="0.25">
      <c r="A27" s="12">
        <v>3.1</v>
      </c>
      <c r="B27" s="21" t="s">
        <v>81</v>
      </c>
      <c r="C27" s="95">
        <v>752</v>
      </c>
      <c r="D27" s="16" t="s">
        <v>12</v>
      </c>
      <c r="E27" s="95">
        <v>27.98</v>
      </c>
      <c r="F27" s="95">
        <f t="shared" ref="F27:F29" si="3">ROUND(C27*E27,2)</f>
        <v>21040.959999999999</v>
      </c>
      <c r="H27" s="35"/>
      <c r="I27" s="93"/>
    </row>
    <row r="28" spans="1:13" ht="25.5" x14ac:dyDescent="0.25">
      <c r="A28" s="12">
        <v>3.1</v>
      </c>
      <c r="B28" s="21" t="s">
        <v>68</v>
      </c>
      <c r="C28" s="95">
        <v>1994.1</v>
      </c>
      <c r="D28" s="16" t="s">
        <v>12</v>
      </c>
      <c r="E28" s="95">
        <v>32.270000000000003</v>
      </c>
      <c r="F28" s="95">
        <f t="shared" si="3"/>
        <v>64349.61</v>
      </c>
      <c r="H28" s="35"/>
      <c r="I28" s="93"/>
    </row>
    <row r="29" spans="1:13" ht="25.5" x14ac:dyDescent="0.25">
      <c r="A29" s="12">
        <v>3.2</v>
      </c>
      <c r="B29" s="21" t="s">
        <v>74</v>
      </c>
      <c r="C29" s="95">
        <v>2881.06</v>
      </c>
      <c r="D29" s="16" t="s">
        <v>12</v>
      </c>
      <c r="E29" s="95">
        <v>39.299999999999997</v>
      </c>
      <c r="F29" s="95">
        <f t="shared" si="3"/>
        <v>113225.66</v>
      </c>
      <c r="H29" s="35"/>
      <c r="I29" s="93"/>
    </row>
    <row r="30" spans="1:13" x14ac:dyDescent="0.25">
      <c r="A30" s="12"/>
      <c r="B30" s="21"/>
      <c r="C30" s="11"/>
      <c r="D30" s="16"/>
      <c r="E30" s="95"/>
      <c r="F30" s="95"/>
      <c r="H30" s="35"/>
      <c r="I30" s="93"/>
    </row>
    <row r="31" spans="1:13" s="38" customFormat="1" ht="25.5" x14ac:dyDescent="0.25">
      <c r="A31" s="87">
        <v>5</v>
      </c>
      <c r="B31" s="20" t="s">
        <v>36</v>
      </c>
      <c r="C31" s="88"/>
      <c r="D31" s="89"/>
      <c r="E31" s="95"/>
      <c r="F31" s="95"/>
      <c r="H31" s="35"/>
      <c r="I31" s="93"/>
    </row>
    <row r="32" spans="1:13" s="38" customFormat="1" ht="25.5" x14ac:dyDescent="0.25">
      <c r="A32" s="90">
        <v>5.0999999999999996</v>
      </c>
      <c r="B32" s="21" t="s">
        <v>71</v>
      </c>
      <c r="C32" s="88">
        <v>1</v>
      </c>
      <c r="D32" s="89" t="s">
        <v>10</v>
      </c>
      <c r="E32" s="95">
        <v>2750.04</v>
      </c>
      <c r="F32" s="95">
        <f>ROUND(C32*E32,2)</f>
        <v>2750.04</v>
      </c>
      <c r="H32" s="35"/>
      <c r="I32" s="100"/>
      <c r="M32" s="102"/>
    </row>
    <row r="33" spans="1:256" s="38" customFormat="1" ht="25.5" x14ac:dyDescent="0.25">
      <c r="A33" s="90">
        <v>5.2</v>
      </c>
      <c r="B33" s="21" t="s">
        <v>78</v>
      </c>
      <c r="C33" s="88">
        <v>7</v>
      </c>
      <c r="D33" s="89" t="s">
        <v>10</v>
      </c>
      <c r="E33" s="95">
        <v>2119.35</v>
      </c>
      <c r="F33" s="95">
        <f>ROUND(C33*E33,2)</f>
        <v>14835.45</v>
      </c>
      <c r="H33" s="35"/>
      <c r="I33" s="100"/>
      <c r="M33" s="102"/>
    </row>
    <row r="34" spans="1:256" s="38" customFormat="1" ht="25.5" x14ac:dyDescent="0.25">
      <c r="A34" s="129">
        <v>5.5</v>
      </c>
      <c r="B34" s="21" t="s">
        <v>83</v>
      </c>
      <c r="C34" s="130">
        <v>3</v>
      </c>
      <c r="D34" s="89" t="s">
        <v>10</v>
      </c>
      <c r="E34" s="95">
        <v>1514.74</v>
      </c>
      <c r="F34" s="95">
        <f t="shared" ref="F34:F35" si="4">ROUND(C34*E34,2)</f>
        <v>4544.22</v>
      </c>
      <c r="H34" s="35"/>
      <c r="I34" s="100"/>
      <c r="M34" s="102"/>
    </row>
    <row r="35" spans="1:256" s="38" customFormat="1" ht="25.5" x14ac:dyDescent="0.25">
      <c r="A35" s="90">
        <v>5.5</v>
      </c>
      <c r="B35" s="21" t="s">
        <v>86</v>
      </c>
      <c r="C35" s="88">
        <v>1</v>
      </c>
      <c r="D35" s="89" t="s">
        <v>10</v>
      </c>
      <c r="E35" s="95">
        <v>2944.44</v>
      </c>
      <c r="F35" s="95">
        <f t="shared" si="4"/>
        <v>2944.44</v>
      </c>
      <c r="H35" s="131"/>
      <c r="M35" s="102"/>
      <c r="N35" s="102"/>
    </row>
    <row r="36" spans="1:256" s="38" customFormat="1" ht="25.5" x14ac:dyDescent="0.25">
      <c r="A36" s="90">
        <v>5.3</v>
      </c>
      <c r="B36" s="21" t="s">
        <v>69</v>
      </c>
      <c r="C36" s="88">
        <v>7</v>
      </c>
      <c r="D36" s="89" t="s">
        <v>10</v>
      </c>
      <c r="E36" s="95">
        <v>2054.4499999999998</v>
      </c>
      <c r="F36" s="95">
        <f>ROUND(C36*E36,2)</f>
        <v>14381.15</v>
      </c>
      <c r="H36" s="35"/>
      <c r="I36" s="100"/>
      <c r="M36" s="102"/>
    </row>
    <row r="37" spans="1:256" s="38" customFormat="1" ht="25.5" x14ac:dyDescent="0.25">
      <c r="A37" s="90">
        <v>5.4</v>
      </c>
      <c r="B37" s="21" t="s">
        <v>84</v>
      </c>
      <c r="C37" s="88">
        <v>9</v>
      </c>
      <c r="D37" s="89" t="s">
        <v>10</v>
      </c>
      <c r="E37" s="95">
        <v>1449.38</v>
      </c>
      <c r="F37" s="95">
        <f t="shared" ref="F37" si="5">ROUND(C37*E37,2)</f>
        <v>13044.42</v>
      </c>
      <c r="H37" s="131"/>
      <c r="M37" s="102"/>
      <c r="N37" s="102"/>
    </row>
    <row r="38" spans="1:256" s="38" customFormat="1" x14ac:dyDescent="0.25">
      <c r="A38" s="90">
        <v>5.4</v>
      </c>
      <c r="B38" s="21" t="s">
        <v>72</v>
      </c>
      <c r="C38" s="88">
        <v>4</v>
      </c>
      <c r="D38" s="89" t="s">
        <v>10</v>
      </c>
      <c r="E38" s="95">
        <v>1566.25</v>
      </c>
      <c r="F38" s="95">
        <f>ROUND(C38*E38,2)</f>
        <v>6265</v>
      </c>
      <c r="H38" s="35"/>
      <c r="I38" s="100"/>
      <c r="M38" s="102"/>
      <c r="O38" s="102"/>
    </row>
    <row r="39" spans="1:256" s="38" customFormat="1" x14ac:dyDescent="0.25">
      <c r="A39" s="90">
        <v>5.6</v>
      </c>
      <c r="B39" s="21" t="s">
        <v>79</v>
      </c>
      <c r="C39" s="88">
        <v>3</v>
      </c>
      <c r="D39" s="89" t="s">
        <v>10</v>
      </c>
      <c r="E39" s="95">
        <v>2390.48</v>
      </c>
      <c r="F39" s="95">
        <f>ROUND(C39*E39,2)</f>
        <v>7171.44</v>
      </c>
      <c r="H39" s="35"/>
      <c r="L39" s="102"/>
    </row>
    <row r="40" spans="1:256" x14ac:dyDescent="0.25">
      <c r="A40" s="183">
        <v>5.7</v>
      </c>
      <c r="B40" s="184" t="s">
        <v>77</v>
      </c>
      <c r="C40" s="185">
        <v>19</v>
      </c>
      <c r="D40" s="186" t="s">
        <v>10</v>
      </c>
      <c r="E40" s="187">
        <v>400</v>
      </c>
      <c r="F40" s="187">
        <f>ROUND(C40*E40,2)</f>
        <v>7600</v>
      </c>
      <c r="H40" s="35"/>
    </row>
    <row r="41" spans="1:256" x14ac:dyDescent="0.25">
      <c r="A41" s="91"/>
      <c r="B41" s="21"/>
      <c r="C41" s="88"/>
      <c r="D41" s="16"/>
      <c r="E41" s="95"/>
      <c r="F41" s="95"/>
      <c r="H41" s="35"/>
    </row>
    <row r="42" spans="1:256" x14ac:dyDescent="0.25">
      <c r="A42" s="13">
        <v>6</v>
      </c>
      <c r="B42" s="20" t="s">
        <v>75</v>
      </c>
      <c r="C42" s="11"/>
      <c r="D42" s="16"/>
      <c r="E42" s="95"/>
      <c r="F42" s="95"/>
      <c r="H42" s="35"/>
    </row>
    <row r="43" spans="1:256" x14ac:dyDescent="0.25">
      <c r="A43" s="36"/>
      <c r="B43" s="9"/>
      <c r="C43" s="11"/>
      <c r="D43" s="16"/>
      <c r="E43" s="95"/>
      <c r="F43" s="95"/>
      <c r="H43" s="35"/>
    </row>
    <row r="44" spans="1:256" ht="51" x14ac:dyDescent="0.25">
      <c r="A44" s="36">
        <v>6.1</v>
      </c>
      <c r="B44" s="9" t="s">
        <v>87</v>
      </c>
      <c r="C44" s="95">
        <v>2</v>
      </c>
      <c r="D44" s="16" t="s">
        <v>10</v>
      </c>
      <c r="E44" s="95">
        <v>34691.19</v>
      </c>
      <c r="F44" s="95">
        <f>ROUND(C44*E44,2)</f>
        <v>69382.38</v>
      </c>
      <c r="H44" s="35"/>
    </row>
    <row r="45" spans="1:256" x14ac:dyDescent="0.25">
      <c r="A45" s="36"/>
      <c r="B45" s="9"/>
      <c r="C45" s="95"/>
      <c r="D45" s="16"/>
      <c r="E45" s="95"/>
      <c r="F45" s="95"/>
      <c r="H45" s="35"/>
    </row>
    <row r="46" spans="1:256" s="132" customFormat="1" x14ac:dyDescent="0.25">
      <c r="A46" s="36">
        <v>6.2</v>
      </c>
      <c r="B46" s="9" t="s">
        <v>85</v>
      </c>
      <c r="C46" s="95">
        <v>2</v>
      </c>
      <c r="D46" s="16" t="s">
        <v>10</v>
      </c>
      <c r="E46" s="95">
        <v>3885</v>
      </c>
      <c r="F46" s="95">
        <f t="shared" ref="F46" si="6">ROUND(C46*E46,2)</f>
        <v>7770</v>
      </c>
      <c r="H46" s="131"/>
    </row>
    <row r="47" spans="1:256" s="132" customFormat="1" x14ac:dyDescent="0.25">
      <c r="A47" s="36"/>
      <c r="B47" s="9"/>
      <c r="C47" s="95"/>
      <c r="D47" s="16"/>
      <c r="E47" s="95"/>
      <c r="F47" s="95"/>
      <c r="H47" s="131"/>
    </row>
    <row r="48" spans="1:256" s="38" customFormat="1" x14ac:dyDescent="0.25">
      <c r="A48" s="137">
        <v>7</v>
      </c>
      <c r="B48" s="138" t="s">
        <v>82</v>
      </c>
      <c r="C48" s="139"/>
      <c r="D48" s="140"/>
      <c r="E48" s="141"/>
      <c r="F48" s="95"/>
      <c r="G48" s="37"/>
      <c r="H48" s="35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37"/>
      <c r="IP48" s="37"/>
      <c r="IQ48" s="37"/>
      <c r="IR48" s="37"/>
      <c r="IS48" s="37"/>
      <c r="IT48" s="37"/>
      <c r="IU48" s="37"/>
      <c r="IV48" s="37"/>
    </row>
    <row r="49" spans="1:256" s="38" customFormat="1" x14ac:dyDescent="0.2">
      <c r="A49" s="142">
        <v>7.1</v>
      </c>
      <c r="B49" s="143" t="s">
        <v>39</v>
      </c>
      <c r="C49" s="144">
        <v>137</v>
      </c>
      <c r="D49" s="145" t="s">
        <v>10</v>
      </c>
      <c r="E49" s="141">
        <v>230.1</v>
      </c>
      <c r="F49" s="95">
        <f t="shared" ref="F49:F61" si="7">ROUND(C49*E49,2)</f>
        <v>31523.7</v>
      </c>
      <c r="G49" s="37"/>
      <c r="H49" s="35"/>
      <c r="I49" s="92"/>
      <c r="J49" s="37"/>
      <c r="K49" s="103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  <c r="IS49" s="37"/>
      <c r="IT49" s="37"/>
      <c r="IU49" s="37"/>
      <c r="IV49" s="37"/>
    </row>
    <row r="50" spans="1:256" s="38" customFormat="1" ht="25.5" x14ac:dyDescent="0.2">
      <c r="A50" s="142">
        <v>7.2</v>
      </c>
      <c r="B50" s="146" t="s">
        <v>40</v>
      </c>
      <c r="C50" s="147">
        <v>1644</v>
      </c>
      <c r="D50" s="148" t="s">
        <v>12</v>
      </c>
      <c r="E50" s="141">
        <v>32.1</v>
      </c>
      <c r="F50" s="95">
        <f t="shared" si="7"/>
        <v>52772.4</v>
      </c>
      <c r="G50" s="37"/>
      <c r="H50" s="35"/>
      <c r="I50" s="92"/>
      <c r="J50" s="37"/>
      <c r="K50" s="104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</row>
    <row r="51" spans="1:256" s="38" customFormat="1" ht="25.5" x14ac:dyDescent="0.2">
      <c r="A51" s="142">
        <v>7.3</v>
      </c>
      <c r="B51" s="149" t="s">
        <v>41</v>
      </c>
      <c r="C51" s="144">
        <v>274</v>
      </c>
      <c r="D51" s="145" t="s">
        <v>10</v>
      </c>
      <c r="E51" s="141">
        <v>53.1</v>
      </c>
      <c r="F51" s="95">
        <f t="shared" si="7"/>
        <v>14549.4</v>
      </c>
      <c r="G51" s="37"/>
      <c r="H51" s="35"/>
      <c r="I51" s="92"/>
      <c r="J51" s="37"/>
      <c r="K51" s="103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  <c r="IS51" s="37"/>
      <c r="IT51" s="37"/>
      <c r="IU51" s="37"/>
      <c r="IV51" s="37"/>
    </row>
    <row r="52" spans="1:256" s="110" customFormat="1" x14ac:dyDescent="0.2">
      <c r="A52" s="142">
        <v>7.4</v>
      </c>
      <c r="B52" s="143" t="s">
        <v>42</v>
      </c>
      <c r="C52" s="144">
        <v>274</v>
      </c>
      <c r="D52" s="145" t="s">
        <v>10</v>
      </c>
      <c r="E52" s="141">
        <v>26.5</v>
      </c>
      <c r="F52" s="95">
        <f t="shared" si="7"/>
        <v>7261</v>
      </c>
      <c r="G52" s="106"/>
      <c r="H52" s="107"/>
      <c r="I52" s="108"/>
      <c r="J52" s="106"/>
      <c r="K52" s="109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6"/>
      <c r="GO52" s="106"/>
      <c r="GP52" s="106"/>
      <c r="GQ52" s="106"/>
      <c r="GR52" s="106"/>
      <c r="GS52" s="106"/>
      <c r="GT52" s="106"/>
      <c r="GU52" s="106"/>
      <c r="GV52" s="106"/>
      <c r="GW52" s="106"/>
      <c r="GX52" s="106"/>
      <c r="GY52" s="106"/>
      <c r="GZ52" s="106"/>
      <c r="HA52" s="106"/>
      <c r="HB52" s="106"/>
      <c r="HC52" s="106"/>
      <c r="HD52" s="106"/>
      <c r="HE52" s="106"/>
      <c r="HF52" s="106"/>
      <c r="HG52" s="106"/>
      <c r="HH52" s="106"/>
      <c r="HI52" s="106"/>
      <c r="HJ52" s="106"/>
      <c r="HK52" s="106"/>
      <c r="HL52" s="106"/>
      <c r="HM52" s="106"/>
      <c r="HN52" s="106"/>
      <c r="HO52" s="106"/>
      <c r="HP52" s="106"/>
      <c r="HQ52" s="106"/>
      <c r="HR52" s="106"/>
      <c r="HS52" s="106"/>
      <c r="HT52" s="106"/>
      <c r="HU52" s="106"/>
      <c r="HV52" s="106"/>
      <c r="HW52" s="106"/>
      <c r="HX52" s="106"/>
      <c r="HY52" s="106"/>
      <c r="HZ52" s="106"/>
      <c r="IA52" s="106"/>
      <c r="IB52" s="106"/>
      <c r="IC52" s="106"/>
      <c r="ID52" s="106"/>
      <c r="IE52" s="106"/>
      <c r="IF52" s="106"/>
      <c r="IG52" s="106"/>
      <c r="IH52" s="106"/>
      <c r="II52" s="106"/>
      <c r="IJ52" s="106"/>
      <c r="IK52" s="106"/>
      <c r="IL52" s="106"/>
      <c r="IM52" s="106"/>
      <c r="IN52" s="106"/>
      <c r="IO52" s="106"/>
      <c r="IP52" s="106"/>
      <c r="IQ52" s="106"/>
      <c r="IR52" s="106"/>
      <c r="IS52" s="106"/>
      <c r="IT52" s="106"/>
      <c r="IU52" s="106"/>
      <c r="IV52" s="106"/>
    </row>
    <row r="53" spans="1:256" s="38" customFormat="1" ht="25.5" x14ac:dyDescent="0.2">
      <c r="A53" s="142">
        <v>7.5</v>
      </c>
      <c r="B53" s="149" t="s">
        <v>43</v>
      </c>
      <c r="C53" s="144">
        <v>205.5</v>
      </c>
      <c r="D53" s="145" t="s">
        <v>12</v>
      </c>
      <c r="E53" s="141">
        <v>292.05</v>
      </c>
      <c r="F53" s="95">
        <f t="shared" si="7"/>
        <v>60016.28</v>
      </c>
      <c r="G53" s="37"/>
      <c r="H53" s="35"/>
      <c r="I53" s="92"/>
      <c r="J53" s="37"/>
      <c r="K53" s="103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</row>
    <row r="54" spans="1:256" s="38" customFormat="1" x14ac:dyDescent="0.2">
      <c r="A54" s="142">
        <v>7.6</v>
      </c>
      <c r="B54" s="143" t="s">
        <v>44</v>
      </c>
      <c r="C54" s="144">
        <v>137</v>
      </c>
      <c r="D54" s="145" t="s">
        <v>10</v>
      </c>
      <c r="E54" s="141">
        <v>35.4</v>
      </c>
      <c r="F54" s="95">
        <f t="shared" si="7"/>
        <v>4849.8</v>
      </c>
      <c r="G54" s="37"/>
      <c r="H54" s="35"/>
      <c r="I54" s="92"/>
      <c r="J54" s="37"/>
      <c r="K54" s="103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</row>
    <row r="55" spans="1:256" s="38" customFormat="1" x14ac:dyDescent="0.2">
      <c r="A55" s="142">
        <v>7.7</v>
      </c>
      <c r="B55" s="143" t="s">
        <v>45</v>
      </c>
      <c r="C55" s="144">
        <v>137</v>
      </c>
      <c r="D55" s="145" t="s">
        <v>10</v>
      </c>
      <c r="E55" s="141">
        <v>28.32</v>
      </c>
      <c r="F55" s="95">
        <f t="shared" si="7"/>
        <v>3879.84</v>
      </c>
      <c r="G55" s="37"/>
      <c r="H55" s="35"/>
      <c r="I55" s="92"/>
      <c r="J55" s="37"/>
      <c r="K55" s="103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</row>
    <row r="56" spans="1:256" s="38" customFormat="1" x14ac:dyDescent="0.2">
      <c r="A56" s="142">
        <v>7.8</v>
      </c>
      <c r="B56" s="143" t="s">
        <v>46</v>
      </c>
      <c r="C56" s="144">
        <v>137</v>
      </c>
      <c r="D56" s="145" t="s">
        <v>10</v>
      </c>
      <c r="E56" s="141">
        <v>286.36</v>
      </c>
      <c r="F56" s="95">
        <f t="shared" si="7"/>
        <v>39231.32</v>
      </c>
      <c r="G56" s="37"/>
      <c r="H56" s="35"/>
      <c r="I56" s="92"/>
      <c r="J56" s="37"/>
      <c r="K56" s="103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</row>
    <row r="57" spans="1:256" s="38" customFormat="1" x14ac:dyDescent="0.2">
      <c r="A57" s="142">
        <v>7.9</v>
      </c>
      <c r="B57" s="143" t="s">
        <v>47</v>
      </c>
      <c r="C57" s="144">
        <v>137</v>
      </c>
      <c r="D57" s="145" t="s">
        <v>10</v>
      </c>
      <c r="E57" s="141">
        <v>380</v>
      </c>
      <c r="F57" s="95">
        <f t="shared" si="7"/>
        <v>52060</v>
      </c>
      <c r="G57" s="37"/>
      <c r="H57" s="35"/>
      <c r="I57" s="92"/>
      <c r="J57" s="37"/>
      <c r="K57" s="103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</row>
    <row r="58" spans="1:256" s="38" customFormat="1" x14ac:dyDescent="0.2">
      <c r="A58" s="150">
        <v>7.1</v>
      </c>
      <c r="B58" s="4" t="s">
        <v>48</v>
      </c>
      <c r="C58" s="144">
        <v>137</v>
      </c>
      <c r="D58" s="3" t="s">
        <v>21</v>
      </c>
      <c r="E58" s="141">
        <v>12.89</v>
      </c>
      <c r="F58" s="95">
        <f t="shared" si="7"/>
        <v>1765.93</v>
      </c>
      <c r="G58" s="37"/>
      <c r="H58" s="35"/>
      <c r="I58" s="92"/>
      <c r="J58" s="37"/>
      <c r="K58" s="103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</row>
    <row r="59" spans="1:256" s="38" customFormat="1" x14ac:dyDescent="0.2">
      <c r="A59" s="150">
        <v>7.11</v>
      </c>
      <c r="B59" s="143" t="s">
        <v>49</v>
      </c>
      <c r="C59" s="144">
        <v>137</v>
      </c>
      <c r="D59" s="145" t="s">
        <v>10</v>
      </c>
      <c r="E59" s="141">
        <v>200</v>
      </c>
      <c r="F59" s="95">
        <f t="shared" si="7"/>
        <v>27400</v>
      </c>
      <c r="G59" s="37"/>
      <c r="H59" s="35"/>
      <c r="I59" s="92"/>
      <c r="J59" s="37"/>
      <c r="K59" s="103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</row>
    <row r="60" spans="1:256" s="38" customFormat="1" x14ac:dyDescent="0.2">
      <c r="A60" s="150">
        <v>7.12</v>
      </c>
      <c r="B60" s="143" t="s">
        <v>50</v>
      </c>
      <c r="C60" s="144">
        <v>271.26</v>
      </c>
      <c r="D60" s="145" t="s">
        <v>11</v>
      </c>
      <c r="E60" s="141">
        <v>409.39</v>
      </c>
      <c r="F60" s="95">
        <f t="shared" si="7"/>
        <v>111051.13</v>
      </c>
      <c r="G60" s="37"/>
      <c r="H60" s="35"/>
      <c r="I60" s="92"/>
      <c r="J60" s="37"/>
      <c r="K60" s="105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</row>
    <row r="61" spans="1:256" s="38" customFormat="1" x14ac:dyDescent="0.2">
      <c r="A61" s="150">
        <v>7.13</v>
      </c>
      <c r="B61" s="143" t="s">
        <v>51</v>
      </c>
      <c r="C61" s="144">
        <v>137</v>
      </c>
      <c r="D61" s="145" t="s">
        <v>10</v>
      </c>
      <c r="E61" s="141">
        <v>250</v>
      </c>
      <c r="F61" s="95">
        <f t="shared" si="7"/>
        <v>34250</v>
      </c>
      <c r="G61" s="37"/>
      <c r="H61" s="35"/>
      <c r="I61" s="92"/>
      <c r="J61" s="37"/>
      <c r="K61" s="103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</row>
    <row r="62" spans="1:256" s="24" customFormat="1" x14ac:dyDescent="0.25">
      <c r="A62" s="13"/>
      <c r="B62" s="9"/>
      <c r="C62" s="11"/>
      <c r="D62" s="16"/>
      <c r="E62" s="11"/>
      <c r="F62" s="95"/>
      <c r="H62" s="35"/>
    </row>
    <row r="63" spans="1:256" x14ac:dyDescent="0.25">
      <c r="A63" s="13">
        <v>9</v>
      </c>
      <c r="B63" s="19" t="s">
        <v>22</v>
      </c>
      <c r="C63" s="95"/>
      <c r="D63" s="16"/>
      <c r="E63" s="11"/>
      <c r="F63" s="95"/>
      <c r="H63" s="35"/>
    </row>
    <row r="64" spans="1:256" ht="25.5" x14ac:dyDescent="0.25">
      <c r="A64" s="151">
        <v>9.1</v>
      </c>
      <c r="B64" s="21" t="s">
        <v>68</v>
      </c>
      <c r="C64" s="95">
        <v>2604.75</v>
      </c>
      <c r="D64" s="16" t="s">
        <v>12</v>
      </c>
      <c r="E64" s="95">
        <v>10.050000000000001</v>
      </c>
      <c r="F64" s="95">
        <f>ROUND(E64*C64,2)</f>
        <v>26177.74</v>
      </c>
      <c r="H64" s="35"/>
      <c r="J64" s="35"/>
      <c r="K64" s="99"/>
    </row>
    <row r="65" spans="1:13" ht="25.5" x14ac:dyDescent="0.25">
      <c r="A65" s="151">
        <v>9.1999999999999993</v>
      </c>
      <c r="B65" s="21" t="s">
        <v>74</v>
      </c>
      <c r="C65" s="95">
        <v>2848.15</v>
      </c>
      <c r="D65" s="16" t="s">
        <v>12</v>
      </c>
      <c r="E65" s="95">
        <v>16.760000000000002</v>
      </c>
      <c r="F65" s="95">
        <f>ROUND(E65*C65,2)</f>
        <v>47734.99</v>
      </c>
      <c r="H65" s="35"/>
      <c r="J65" s="35"/>
      <c r="K65" s="99"/>
    </row>
    <row r="66" spans="1:13" s="39" customFormat="1" ht="15" customHeight="1" x14ac:dyDescent="0.2">
      <c r="A66" s="152"/>
      <c r="B66" s="153"/>
      <c r="C66" s="95"/>
      <c r="D66" s="154"/>
      <c r="E66" s="95"/>
      <c r="F66" s="95"/>
      <c r="H66" s="35"/>
      <c r="J66" s="128"/>
    </row>
    <row r="67" spans="1:13" s="111" customFormat="1" ht="38.25" x14ac:dyDescent="0.25">
      <c r="A67" s="155">
        <v>10</v>
      </c>
      <c r="B67" s="23" t="s">
        <v>53</v>
      </c>
      <c r="C67" s="95">
        <v>5489.4</v>
      </c>
      <c r="D67" s="10" t="s">
        <v>12</v>
      </c>
      <c r="E67" s="95">
        <v>23.8</v>
      </c>
      <c r="F67" s="95">
        <f>ROUND(C67*E67,2)</f>
        <v>130647.72</v>
      </c>
      <c r="H67" s="107"/>
      <c r="M67" s="107"/>
    </row>
    <row r="68" spans="1:13" x14ac:dyDescent="0.25">
      <c r="A68" s="156">
        <v>11</v>
      </c>
      <c r="B68" s="23" t="s">
        <v>76</v>
      </c>
      <c r="C68" s="11">
        <v>1</v>
      </c>
      <c r="D68" s="10" t="s">
        <v>10</v>
      </c>
      <c r="E68" s="95">
        <v>4000</v>
      </c>
      <c r="F68" s="95">
        <f>ROUND(C68*E68,2)</f>
        <v>4000</v>
      </c>
      <c r="H68" s="35"/>
    </row>
    <row r="69" spans="1:13" x14ac:dyDescent="0.2">
      <c r="A69" s="124"/>
      <c r="B69" s="113" t="s">
        <v>67</v>
      </c>
      <c r="C69" s="125"/>
      <c r="D69" s="126"/>
      <c r="E69" s="127"/>
      <c r="F69" s="86">
        <f>SUM(F13:F68)</f>
        <v>9517322.8100000005</v>
      </c>
      <c r="H69" s="93"/>
    </row>
    <row r="70" spans="1:13" x14ac:dyDescent="0.25">
      <c r="A70" s="12"/>
      <c r="B70" s="9"/>
      <c r="C70" s="7"/>
      <c r="D70" s="7"/>
      <c r="E70" s="11"/>
      <c r="F70" s="18"/>
      <c r="H70" s="35"/>
      <c r="J70" s="35"/>
    </row>
    <row r="71" spans="1:13" ht="18" customHeight="1" x14ac:dyDescent="0.25">
      <c r="A71" s="119" t="s">
        <v>14</v>
      </c>
      <c r="B71" s="20" t="s">
        <v>15</v>
      </c>
      <c r="C71" s="7"/>
      <c r="D71" s="120"/>
      <c r="E71" s="11"/>
      <c r="F71" s="121"/>
      <c r="H71" s="35"/>
    </row>
    <row r="72" spans="1:13" ht="38.25" x14ac:dyDescent="0.25">
      <c r="A72" s="122">
        <v>1</v>
      </c>
      <c r="B72" s="28" t="s">
        <v>52</v>
      </c>
      <c r="C72" s="11">
        <v>5</v>
      </c>
      <c r="D72" s="1" t="s">
        <v>70</v>
      </c>
      <c r="E72" s="95">
        <f>35000+2500</f>
        <v>37500</v>
      </c>
      <c r="F72" s="95">
        <f>ROUND(C72*E72,2)</f>
        <v>187500</v>
      </c>
      <c r="H72" s="182"/>
    </row>
    <row r="73" spans="1:13" x14ac:dyDescent="0.25">
      <c r="A73" s="12"/>
      <c r="B73" s="28"/>
      <c r="C73" s="7"/>
      <c r="D73" s="7"/>
      <c r="E73" s="7"/>
      <c r="F73" s="32"/>
      <c r="H73" s="94"/>
    </row>
    <row r="74" spans="1:13" x14ac:dyDescent="0.2">
      <c r="A74" s="112"/>
      <c r="B74" s="113" t="s">
        <v>16</v>
      </c>
      <c r="C74" s="114"/>
      <c r="D74" s="114"/>
      <c r="E74" s="114"/>
      <c r="F74" s="86">
        <f>SUM(F72:F73)</f>
        <v>187500</v>
      </c>
    </row>
    <row r="75" spans="1:13" x14ac:dyDescent="0.25">
      <c r="A75" s="12"/>
      <c r="B75" s="17"/>
      <c r="C75" s="7"/>
      <c r="D75" s="7"/>
      <c r="E75" s="7"/>
      <c r="F75" s="32"/>
      <c r="H75" s="123"/>
    </row>
    <row r="76" spans="1:13" s="38" customFormat="1" x14ac:dyDescent="0.2">
      <c r="A76" s="75"/>
      <c r="B76" s="76" t="s">
        <v>64</v>
      </c>
      <c r="C76" s="77"/>
      <c r="D76" s="78"/>
      <c r="E76" s="79"/>
      <c r="F76" s="80">
        <f>+F69+F74</f>
        <v>9704822.8100000005</v>
      </c>
      <c r="H76" s="102"/>
    </row>
    <row r="77" spans="1:13" s="38" customFormat="1" x14ac:dyDescent="0.2">
      <c r="A77" s="81"/>
      <c r="B77" s="82" t="s">
        <v>64</v>
      </c>
      <c r="C77" s="83"/>
      <c r="D77" s="84"/>
      <c r="E77" s="85"/>
      <c r="F77" s="86">
        <f>F76</f>
        <v>9704822.8100000005</v>
      </c>
    </row>
    <row r="78" spans="1:13" s="2" customFormat="1" ht="10.5" customHeight="1" x14ac:dyDescent="0.2">
      <c r="A78" s="40"/>
      <c r="B78" s="41"/>
      <c r="C78" s="42"/>
      <c r="D78" s="43"/>
      <c r="E78" s="42"/>
      <c r="F78" s="44"/>
      <c r="G78" s="45"/>
    </row>
    <row r="79" spans="1:13" s="50" customFormat="1" ht="14.25" x14ac:dyDescent="0.2">
      <c r="A79" s="46"/>
      <c r="B79" s="161" t="s">
        <v>24</v>
      </c>
      <c r="C79" s="162"/>
      <c r="D79" s="4"/>
      <c r="E79" s="163"/>
      <c r="F79" s="4"/>
      <c r="G79" s="48"/>
      <c r="H79" s="49"/>
      <c r="I79" s="49"/>
      <c r="J79" s="49"/>
    </row>
    <row r="80" spans="1:13" s="50" customFormat="1" ht="14.25" x14ac:dyDescent="0.2">
      <c r="A80" s="46"/>
      <c r="B80" s="164" t="s">
        <v>25</v>
      </c>
      <c r="C80" s="165">
        <v>0.1</v>
      </c>
      <c r="D80" s="4"/>
      <c r="E80" s="163"/>
      <c r="F80" s="166">
        <f>+ROUND(F77*C80,2)</f>
        <v>970482.28</v>
      </c>
      <c r="G80" s="48"/>
      <c r="H80" s="96"/>
      <c r="I80" s="49"/>
      <c r="J80" s="51"/>
    </row>
    <row r="81" spans="1:10" s="50" customFormat="1" ht="14.25" x14ac:dyDescent="0.2">
      <c r="A81" s="46"/>
      <c r="B81" s="164" t="s">
        <v>27</v>
      </c>
      <c r="C81" s="165">
        <v>0.03</v>
      </c>
      <c r="D81" s="4"/>
      <c r="E81" s="163"/>
      <c r="F81" s="166">
        <f>+ROUND(F77*C81,2)</f>
        <v>291144.68</v>
      </c>
      <c r="G81" s="48"/>
      <c r="H81" s="96"/>
      <c r="I81" s="49"/>
      <c r="J81" s="51"/>
    </row>
    <row r="82" spans="1:10" s="50" customFormat="1" ht="14.25" x14ac:dyDescent="0.2">
      <c r="A82" s="46"/>
      <c r="B82" s="164" t="s">
        <v>54</v>
      </c>
      <c r="C82" s="165">
        <v>0.04</v>
      </c>
      <c r="D82" s="4"/>
      <c r="E82" s="163"/>
      <c r="F82" s="166">
        <f>+ROUND(F77*C82,2)</f>
        <v>388192.91</v>
      </c>
      <c r="G82" s="48"/>
      <c r="H82" s="96"/>
      <c r="I82" s="49"/>
      <c r="J82" s="51"/>
    </row>
    <row r="83" spans="1:10" s="50" customFormat="1" ht="14.25" x14ac:dyDescent="0.2">
      <c r="A83" s="46"/>
      <c r="B83" s="164" t="s">
        <v>55</v>
      </c>
      <c r="C83" s="165">
        <v>0.03</v>
      </c>
      <c r="D83" s="4"/>
      <c r="E83" s="163"/>
      <c r="F83" s="166">
        <f>+ROUND(F77*C83,2)</f>
        <v>291144.68</v>
      </c>
      <c r="G83" s="48"/>
      <c r="H83" s="96"/>
      <c r="I83" s="49"/>
      <c r="J83" s="51"/>
    </row>
    <row r="84" spans="1:10" s="50" customFormat="1" ht="14.25" x14ac:dyDescent="0.2">
      <c r="A84" s="46"/>
      <c r="B84" s="164" t="s">
        <v>26</v>
      </c>
      <c r="C84" s="165">
        <v>0.05</v>
      </c>
      <c r="D84" s="4"/>
      <c r="E84" s="163"/>
      <c r="F84" s="166">
        <f>+ROUND(F77*C84,)</f>
        <v>485241</v>
      </c>
      <c r="G84" s="48"/>
      <c r="H84" s="96"/>
      <c r="I84" s="49"/>
      <c r="J84" s="51"/>
    </row>
    <row r="85" spans="1:10" s="50" customFormat="1" ht="14.25" x14ac:dyDescent="0.2">
      <c r="A85" s="47"/>
      <c r="B85" s="164" t="s">
        <v>56</v>
      </c>
      <c r="C85" s="165">
        <v>0.01</v>
      </c>
      <c r="D85" s="4"/>
      <c r="E85" s="163"/>
      <c r="F85" s="166">
        <f>+ROUND(F77*C85,2)</f>
        <v>97048.23</v>
      </c>
      <c r="G85" s="48"/>
      <c r="H85" s="96"/>
      <c r="I85" s="49"/>
      <c r="J85" s="51"/>
    </row>
    <row r="86" spans="1:10" s="50" customFormat="1" ht="14.25" x14ac:dyDescent="0.2">
      <c r="A86" s="47"/>
      <c r="B86" s="164" t="s">
        <v>57</v>
      </c>
      <c r="C86" s="165">
        <v>0.18</v>
      </c>
      <c r="D86" s="4"/>
      <c r="E86" s="163"/>
      <c r="F86" s="166">
        <f>+ROUND(F80*C86,2)</f>
        <v>174686.81</v>
      </c>
      <c r="G86" s="48"/>
      <c r="H86" s="96"/>
      <c r="I86" s="49"/>
      <c r="J86" s="51"/>
    </row>
    <row r="87" spans="1:10" s="50" customFormat="1" ht="14.25" x14ac:dyDescent="0.2">
      <c r="A87" s="47"/>
      <c r="B87" s="164" t="s">
        <v>58</v>
      </c>
      <c r="C87" s="167">
        <v>1E-3</v>
      </c>
      <c r="D87" s="4"/>
      <c r="E87" s="4"/>
      <c r="F87" s="168">
        <f>+ROUND(F77*C87,2)</f>
        <v>9704.82</v>
      </c>
      <c r="G87" s="48"/>
      <c r="H87" s="96"/>
      <c r="I87" s="49"/>
      <c r="J87" s="51"/>
    </row>
    <row r="88" spans="1:10" s="50" customFormat="1" ht="14.25" x14ac:dyDescent="0.2">
      <c r="A88" s="47"/>
      <c r="B88" s="164" t="s">
        <v>59</v>
      </c>
      <c r="C88" s="165">
        <v>0.05</v>
      </c>
      <c r="D88" s="4"/>
      <c r="E88" s="163"/>
      <c r="F88" s="166">
        <f>+ROUND(F77*C88,2)</f>
        <v>485241.14</v>
      </c>
      <c r="G88" s="48"/>
      <c r="H88" s="96"/>
      <c r="I88" s="49"/>
      <c r="J88" s="51"/>
    </row>
    <row r="89" spans="1:10" s="50" customFormat="1" ht="15" customHeight="1" x14ac:dyDescent="0.2">
      <c r="A89" s="47"/>
      <c r="B89" s="164" t="s">
        <v>60</v>
      </c>
      <c r="C89" s="165">
        <v>0.1</v>
      </c>
      <c r="D89" s="4"/>
      <c r="E89" s="163"/>
      <c r="F89" s="166">
        <f>+ROUND(F77*C89,2)</f>
        <v>970482.28</v>
      </c>
      <c r="G89" s="48"/>
      <c r="H89" s="96"/>
      <c r="I89" s="49"/>
      <c r="J89" s="52"/>
    </row>
    <row r="90" spans="1:10" s="50" customFormat="1" ht="25.5" x14ac:dyDescent="0.2">
      <c r="A90" s="47"/>
      <c r="B90" s="169" t="s">
        <v>61</v>
      </c>
      <c r="C90" s="170">
        <v>0.03</v>
      </c>
      <c r="D90" s="171"/>
      <c r="E90" s="172"/>
      <c r="F90" s="147">
        <f>+ROUND(F77*C90,2)</f>
        <v>291144.68</v>
      </c>
      <c r="G90" s="48"/>
      <c r="H90" s="96"/>
      <c r="I90" s="49"/>
      <c r="J90" s="51"/>
    </row>
    <row r="91" spans="1:10" s="50" customFormat="1" ht="14.25" x14ac:dyDescent="0.2">
      <c r="A91" s="53"/>
      <c r="B91" s="173" t="s">
        <v>28</v>
      </c>
      <c r="C91" s="174">
        <v>1.4999999999999999E-2</v>
      </c>
      <c r="D91" s="175"/>
      <c r="E91" s="176"/>
      <c r="F91" s="177">
        <f>+F77*C91</f>
        <v>145572.34215000001</v>
      </c>
      <c r="G91" s="48"/>
      <c r="H91" s="96"/>
      <c r="I91" s="49"/>
      <c r="J91" s="51"/>
    </row>
    <row r="92" spans="1:10" s="50" customFormat="1" ht="14.25" x14ac:dyDescent="0.2">
      <c r="A92" s="54"/>
      <c r="B92" s="178" t="s">
        <v>29</v>
      </c>
      <c r="C92" s="179"/>
      <c r="D92" s="180"/>
      <c r="E92" s="179"/>
      <c r="F92" s="181">
        <f>SUM(F80:F91)</f>
        <v>4600085.8521499997</v>
      </c>
      <c r="G92" s="48"/>
      <c r="H92" s="97"/>
    </row>
    <row r="93" spans="1:10" s="50" customFormat="1" ht="14.25" x14ac:dyDescent="0.2">
      <c r="A93" s="55"/>
      <c r="B93" s="56"/>
      <c r="C93" s="57"/>
      <c r="D93" s="55"/>
      <c r="E93" s="58"/>
      <c r="F93" s="55"/>
      <c r="G93" s="48"/>
    </row>
    <row r="94" spans="1:10" s="50" customFormat="1" ht="15" x14ac:dyDescent="0.2">
      <c r="A94" s="59"/>
      <c r="B94" s="60" t="s">
        <v>62</v>
      </c>
      <c r="C94" s="61"/>
      <c r="D94" s="62"/>
      <c r="E94" s="61"/>
      <c r="F94" s="63">
        <f>+F77+F92</f>
        <v>14304908.662149999</v>
      </c>
      <c r="G94" s="48"/>
      <c r="H94" s="98"/>
    </row>
    <row r="95" spans="1:10" s="68" customFormat="1" ht="15" x14ac:dyDescent="0.25">
      <c r="A95" s="64"/>
      <c r="B95" s="65"/>
      <c r="C95" s="66"/>
      <c r="D95" s="66"/>
      <c r="E95" s="66"/>
      <c r="F95" s="67"/>
    </row>
    <row r="96" spans="1:10" s="68" customFormat="1" ht="14.25" x14ac:dyDescent="0.25">
      <c r="A96" s="194"/>
      <c r="B96" s="194"/>
      <c r="C96" s="194"/>
      <c r="D96" s="194"/>
      <c r="E96" s="194"/>
      <c r="F96" s="194"/>
    </row>
    <row r="97" spans="1:6" s="68" customFormat="1" ht="14.25" x14ac:dyDescent="0.25">
      <c r="A97" s="69"/>
      <c r="B97" s="70" t="s">
        <v>30</v>
      </c>
      <c r="C97" s="71" t="s">
        <v>31</v>
      </c>
      <c r="D97" s="71"/>
      <c r="E97" s="71"/>
      <c r="F97" s="71"/>
    </row>
    <row r="98" spans="1:6" s="68" customFormat="1" ht="14.25" x14ac:dyDescent="0.25">
      <c r="A98" s="69"/>
      <c r="B98" s="70"/>
      <c r="C98" s="71"/>
      <c r="D98" s="71" t="s">
        <v>32</v>
      </c>
      <c r="E98" s="71"/>
      <c r="F98" s="71"/>
    </row>
    <row r="99" spans="1:6" s="68" customFormat="1" ht="14.25" x14ac:dyDescent="0.25">
      <c r="A99" s="69"/>
      <c r="B99" s="70"/>
      <c r="C99" s="71"/>
      <c r="D99" s="71"/>
      <c r="E99" s="71"/>
      <c r="F99" s="71"/>
    </row>
    <row r="100" spans="1:6" s="68" customFormat="1" ht="14.25" x14ac:dyDescent="0.25">
      <c r="A100" s="69"/>
      <c r="B100" s="70"/>
      <c r="C100" s="157"/>
      <c r="D100" s="157"/>
      <c r="E100" s="157"/>
      <c r="F100" s="71"/>
    </row>
    <row r="101" spans="1:6" s="68" customFormat="1" ht="14.25" x14ac:dyDescent="0.2">
      <c r="A101" s="190" t="s">
        <v>63</v>
      </c>
      <c r="B101" s="190"/>
      <c r="C101" s="195" t="s">
        <v>91</v>
      </c>
      <c r="D101" s="195"/>
      <c r="E101" s="195"/>
      <c r="F101" s="195"/>
    </row>
    <row r="102" spans="1:6" s="68" customFormat="1" ht="14.25" x14ac:dyDescent="0.25">
      <c r="A102" s="190" t="s">
        <v>92</v>
      </c>
      <c r="B102" s="190"/>
      <c r="C102" s="158" t="s">
        <v>90</v>
      </c>
      <c r="D102" s="159"/>
      <c r="E102" s="160"/>
      <c r="F102" s="158"/>
    </row>
    <row r="103" spans="1:6" s="68" customFormat="1" ht="14.25" x14ac:dyDescent="0.25">
      <c r="A103" s="69"/>
      <c r="B103" s="72"/>
      <c r="C103" s="71"/>
      <c r="D103" s="71"/>
      <c r="E103" s="71"/>
      <c r="F103" s="71"/>
    </row>
    <row r="104" spans="1:6" s="68" customFormat="1" ht="14.25" x14ac:dyDescent="0.25">
      <c r="A104" s="69"/>
      <c r="B104" s="72"/>
      <c r="C104" s="71"/>
      <c r="D104" s="71"/>
      <c r="E104" s="71"/>
      <c r="F104" s="71"/>
    </row>
    <row r="105" spans="1:6" s="68" customFormat="1" ht="14.25" x14ac:dyDescent="0.25">
      <c r="A105" s="69"/>
      <c r="B105" s="72"/>
      <c r="C105" s="71"/>
      <c r="D105" s="71"/>
      <c r="E105" s="71"/>
      <c r="F105" s="71"/>
    </row>
    <row r="106" spans="1:6" s="68" customFormat="1" ht="14.25" x14ac:dyDescent="0.25">
      <c r="A106" s="69"/>
      <c r="B106" s="70" t="s">
        <v>33</v>
      </c>
      <c r="C106" s="71" t="s">
        <v>34</v>
      </c>
      <c r="D106" s="71"/>
      <c r="E106" s="71"/>
      <c r="F106" s="71"/>
    </row>
    <row r="107" spans="1:6" s="68" customFormat="1" ht="14.25" x14ac:dyDescent="0.25">
      <c r="A107" s="69"/>
      <c r="B107" s="70"/>
      <c r="C107" s="71"/>
      <c r="D107" s="71"/>
      <c r="E107" s="71"/>
      <c r="F107" s="71"/>
    </row>
    <row r="108" spans="1:6" s="68" customFormat="1" ht="14.25" x14ac:dyDescent="0.25">
      <c r="A108" s="69"/>
      <c r="B108" s="70"/>
      <c r="C108" s="71"/>
      <c r="D108" s="71"/>
      <c r="E108" s="71"/>
      <c r="F108" s="71"/>
    </row>
    <row r="109" spans="1:6" s="68" customFormat="1" ht="14.25" x14ac:dyDescent="0.25">
      <c r="A109" s="69"/>
      <c r="B109" s="70"/>
      <c r="C109" s="71"/>
      <c r="D109" s="71"/>
      <c r="E109" s="71"/>
      <c r="F109" s="71"/>
    </row>
    <row r="110" spans="1:6" s="68" customFormat="1" ht="14.25" x14ac:dyDescent="0.25">
      <c r="A110" s="188" t="s">
        <v>94</v>
      </c>
      <c r="B110" s="188"/>
      <c r="C110" s="189" t="s">
        <v>95</v>
      </c>
      <c r="D110" s="189"/>
      <c r="E110" s="189"/>
      <c r="F110" s="189"/>
    </row>
    <row r="111" spans="1:6" s="68" customFormat="1" ht="14.25" x14ac:dyDescent="0.25">
      <c r="A111" s="190" t="s">
        <v>93</v>
      </c>
      <c r="B111" s="190"/>
      <c r="C111" s="71"/>
      <c r="D111" s="71" t="s">
        <v>35</v>
      </c>
      <c r="E111" s="71"/>
      <c r="F111" s="71"/>
    </row>
    <row r="112" spans="1:6" s="68" customFormat="1" ht="14.25" x14ac:dyDescent="0.25">
      <c r="A112" s="64"/>
      <c r="B112" s="73"/>
      <c r="C112" s="66"/>
      <c r="D112" s="66"/>
      <c r="E112" s="66"/>
      <c r="F112" s="74"/>
    </row>
    <row r="116" spans="2:2" x14ac:dyDescent="0.25">
      <c r="B116" s="34"/>
    </row>
    <row r="117" spans="2:2" x14ac:dyDescent="0.25">
      <c r="B117" s="33"/>
    </row>
  </sheetData>
  <autoFilter ref="A11:F71"/>
  <mergeCells count="16">
    <mergeCell ref="A8:F8"/>
    <mergeCell ref="A1:F1"/>
    <mergeCell ref="A2:F2"/>
    <mergeCell ref="A3:F3"/>
    <mergeCell ref="A4:F4"/>
    <mergeCell ref="A7:F7"/>
    <mergeCell ref="A110:B110"/>
    <mergeCell ref="C110:F110"/>
    <mergeCell ref="A111:B111"/>
    <mergeCell ref="A9:B9"/>
    <mergeCell ref="D9:E9"/>
    <mergeCell ref="A10:F10"/>
    <mergeCell ref="A96:F96"/>
    <mergeCell ref="A101:B101"/>
    <mergeCell ref="A102:B102"/>
    <mergeCell ref="C101:F101"/>
  </mergeCells>
  <pageMargins left="0.19685039370078741" right="0.19685039370078741" top="0.19685039370078741" bottom="0.19685039370078741" header="0.19685039370078741" footer="0.19685039370078741"/>
  <pageSetup fitToHeight="0" orientation="portrait" horizontalDpi="4294967295" verticalDpi="4294967295" r:id="rId1"/>
  <rowBreaks count="2" manualBreakCount="2">
    <brk id="40" max="5" man="1"/>
    <brk id="76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F7363-0B45-4C07-8FD7-40D3E6FB0304}"/>
</file>

<file path=customXml/itemProps2.xml><?xml version="1.0" encoding="utf-8"?>
<ds:datastoreItem xmlns:ds="http://schemas.openxmlformats.org/officeDocument/2006/customXml" ds:itemID="{A8B798F0-2AB1-468F-B39B-60F692CB4757}"/>
</file>

<file path=customXml/itemProps3.xml><?xml version="1.0" encoding="utf-8"?>
<ds:datastoreItem xmlns:ds="http://schemas.openxmlformats.org/officeDocument/2006/customXml" ds:itemID="{1CCC543B-255E-4112-932D-BB3154B72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20</vt:lpstr>
      <vt:lpstr>'LOTE 20'!Área_de_impresión</vt:lpstr>
      <vt:lpstr>'LOTE 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2021-01-14T16:33:14Z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