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LOTE 18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'LOTE 18'!$A$1:$F$104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'LOTE 18'!$1:$10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</workbook>
</file>

<file path=xl/calcChain.xml><?xml version="1.0" encoding="utf-8"?>
<calcChain xmlns="http://schemas.openxmlformats.org/spreadsheetml/2006/main">
  <c r="G21" i="9" l="1"/>
  <c r="G22" i="9"/>
  <c r="F36" i="9"/>
  <c r="F37" i="9"/>
  <c r="F38" i="9"/>
  <c r="F39" i="9"/>
  <c r="F40" i="9"/>
  <c r="A30" i="9" l="1"/>
  <c r="A31" i="9" s="1"/>
  <c r="A32" i="9" s="1"/>
  <c r="A33" i="9" s="1"/>
  <c r="A34" i="9" s="1"/>
  <c r="A35" i="9" s="1"/>
  <c r="A36" i="9" s="1"/>
  <c r="A37" i="9" s="1"/>
  <c r="F30" i="9"/>
  <c r="F27" i="9" l="1"/>
  <c r="F28" i="9"/>
  <c r="F34" i="9"/>
  <c r="F33" i="9"/>
  <c r="F43" i="9"/>
  <c r="F41" i="9"/>
  <c r="F29" i="9" l="1"/>
  <c r="F66" i="9" l="1"/>
  <c r="F53" i="9"/>
  <c r="F46" i="9"/>
  <c r="F44" i="9"/>
  <c r="F42" i="9"/>
  <c r="F25" i="9"/>
  <c r="F24" i="9"/>
  <c r="F22" i="9"/>
  <c r="F21" i="9"/>
  <c r="F16" i="9"/>
  <c r="F15" i="9"/>
  <c r="F14" i="9" l="1"/>
  <c r="F67" i="9"/>
  <c r="F54" i="9" l="1"/>
  <c r="F59" i="9"/>
  <c r="F32" i="9"/>
  <c r="F55" i="9"/>
  <c r="F58" i="9"/>
  <c r="F57" i="9"/>
  <c r="F60" i="9"/>
  <c r="F56" i="9" l="1"/>
  <c r="F31" i="9" l="1"/>
  <c r="F23" i="9" l="1"/>
  <c r="F35" i="9"/>
  <c r="F26" i="9" l="1"/>
  <c r="F17" i="9" l="1"/>
  <c r="F19" i="9" l="1"/>
  <c r="F20" i="9"/>
  <c r="F47" i="9" l="1"/>
  <c r="F18" i="9"/>
  <c r="F49" i="9" l="1"/>
  <c r="F50" i="9" l="1"/>
  <c r="F62" i="9" s="1"/>
  <c r="F69" i="9" s="1"/>
  <c r="F83" i="9" l="1"/>
  <c r="F75" i="9"/>
  <c r="F77" i="9"/>
  <c r="F74" i="9"/>
  <c r="F73" i="9"/>
  <c r="F76" i="9"/>
  <c r="F70" i="9"/>
  <c r="F78" i="9" l="1"/>
  <c r="F82" i="9"/>
  <c r="F81" i="9"/>
  <c r="F80" i="9"/>
  <c r="F79" i="9"/>
  <c r="F84" i="9" l="1"/>
  <c r="F86" i="9" s="1"/>
</calcChain>
</file>

<file path=xl/sharedStrings.xml><?xml version="1.0" encoding="utf-8"?>
<sst xmlns="http://schemas.openxmlformats.org/spreadsheetml/2006/main" count="120" uniqueCount="91">
  <si>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</si>
  <si>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</si>
  <si>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</si>
  <si>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</si>
  <si>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</si>
  <si>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</si>
  <si>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</si>
  <si>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</si>
  <si>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</si>
  <si>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</si>
  <si>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</si>
  <si>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</si>
  <si>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</si>
  <si>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</si>
  <si>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</si>
  <si>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</si>
  <si>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</si>
  <si>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</si>
  <si>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</si>
  <si>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</si>
  <si>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</si>
  <si>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</si>
  <si>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</si>
  <si>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</si>
  <si>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</si>
  <si>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</si>
  <si>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</si>
  <si>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</si>
  <si>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</si>
  <si>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</si>
  <si>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</si>
  <si>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</si>
  <si>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</si>
  <si>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</si>
  <si>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</si>
  <si>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SEGUROS, PÓLIZAS Y FIANZAS</t>
  </si>
  <si>
    <t>SUB-TOTAL GENERAL</t>
  </si>
  <si>
    <t>SUB-TOTAL FASE Z</t>
  </si>
  <si>
    <t>CAMPAMENTO (INCLUYE ALQUILER DE CASA  O SOLAR CON CASETA DE MATERIALES CON (IU) BAÑO MOVIL)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</si>
  <si>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</si>
  <si>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</si>
  <si>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</si>
  <si>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</si>
  <si>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</si>
  <si>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</si>
  <si>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</si>
  <si>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</si>
  <si>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</si>
  <si>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</si>
  <si>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</si>
  <si>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</si>
  <si>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SUBTOTAL FASE A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</si>
  <si>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</si>
  <si>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</si>
  <si>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</si>
  <si>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</si>
  <si>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</si>
  <si>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 xml:space="preserve">Obra: </t>
  </si>
  <si>
    <t>JUNTA MECANICA TIPO DRESSER DE Ø 12" HF</t>
  </si>
  <si>
    <t>BOTE DE MATERIAL CON CAMION, INCLUYE CARGIO Y ESPARCIMIENTO EN BOTADERO (DIST.=5.0 KM)</t>
  </si>
  <si>
    <t>CAJA TELESCOPICA PARA VALVULA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</si>
  <si>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</si>
  <si>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</si>
  <si>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</si>
  <si>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</si>
  <si>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</si>
  <si>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</si>
  <si>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</si>
  <si>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</si>
  <si>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</si>
  <si>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 xml:space="preserve">ING. SONIA ESTHER RODRIGUEZ </t>
  </si>
  <si>
    <t>TRANSPORTE DE ASFALTO CALIENTE ( 50.00 KM)</t>
  </si>
  <si>
    <t>ING. RAMONA MONTAS</t>
  </si>
  <si>
    <t>RELLENO  COMPACTADO C/COMPACTADOR MECANICO EN CAPAS DE 0.20M</t>
  </si>
  <si>
    <t>MES</t>
  </si>
  <si>
    <t>JUNTA MECANICA TIPO DRESSER DE Ø 3" HF</t>
  </si>
  <si>
    <t>VALVULA DE  COMPUERTA Ø3" H.F. PLATILLADA (INC.  2 JUNTAS DE GOMA, 2 NIPLE PLATILLADOS, 2 JUNTAS MECANICAS TIPO DRESSER Y 2 PARES DE TORNILLOS)</t>
  </si>
  <si>
    <t>ANCLAJE H.A. P/PIEZAS ESPECIALES (SEGUN DISEÑO)</t>
  </si>
  <si>
    <t>ING. JOSE MANUEL AYBAR OVALLE</t>
  </si>
  <si>
    <t>Presupuesto No.237  d/f 20/10/2020</t>
  </si>
  <si>
    <t>VALVULA DE  COMPUERTA Ø6" H.F. PLATILLADA (INC.  2 JUNTAS DE GOMA, 2 NIPLE PLATILLADOS, 2 JUNTAS MECANICAS TIPO DRESSER Y 2 PARES DE TORNILLOS)</t>
  </si>
  <si>
    <t>REGISTRO PARA VALVULA  EN TUBO DE Ø48" H.A. (INC. BASE Y TAPA DE H.S.)</t>
  </si>
  <si>
    <t xml:space="preserve">CODO 12X45"  ACERO (SCH-30) </t>
  </si>
  <si>
    <t>CRUZ 12X6"  ACERO (SCH-30)</t>
  </si>
  <si>
    <t xml:space="preserve">CRUZ 12X3"  ACERO (SCH-30) </t>
  </si>
  <si>
    <t xml:space="preserve">NIPLE 12" X 1.00 M ACERO (SCH-30) </t>
  </si>
  <si>
    <t>TEE 12X3"  ACERO (SCH-30)</t>
  </si>
  <si>
    <t>SUMINISTRO  Y COLOCACION DE PIEZAS ESPECIALES C/PROTECCION ANTICORROSIVA</t>
  </si>
  <si>
    <t xml:space="preserve">NIPLE 3" X 1.00 M ACERO (SCH-80) </t>
  </si>
  <si>
    <t xml:space="preserve"> LINEA DE CONDUCCION 12" PVC TRAMO  DESDE EST. 3+372.40 HASTA EST. 4+388.20</t>
  </si>
  <si>
    <t>LINEA DE CONDUCCION  12" PVC TRAMO DESDE EST. 3+372.40 HASTA EST. 4+388.20)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</si>
</sst>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7" applyNumberFormat="0" applyAlignment="0" applyProtection="0"/>
    <xf numFmtId="0" fontId="11" fillId="19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3" applyNumberFormat="0" applyFont="0" applyAlignment="0" applyProtection="0"/>
    <xf numFmtId="0" fontId="24" fillId="18" borderId="14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7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7" xfId="0" applyFont="1" applyFill="1" applyBorder="1" applyAlignment="1">
      <alignment vertical="center"/>
    </xf>
    <xf numFmtId="0" fontId="3" fillId="2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0" fontId="2" fillId="22" borderId="2" xfId="0" applyFont="1" applyFill="1" applyBorder="1"/>
    <xf numFmtId="4" fontId="3" fillId="0" borderId="0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>
      <alignment horizontal="right" vertical="center"/>
    </xf>
    <xf numFmtId="175" fontId="26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top"/>
    </xf>
    <xf numFmtId="0" fontId="2" fillId="22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wrapText="1"/>
    </xf>
    <xf numFmtId="4" fontId="2" fillId="22" borderId="2" xfId="0" applyNumberFormat="1" applyFont="1" applyFill="1" applyBorder="1"/>
    <xf numFmtId="39" fontId="26" fillId="22" borderId="2" xfId="0" applyNumberFormat="1" applyFont="1" applyFill="1" applyBorder="1" applyProtection="1">
      <protection locked="0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6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6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6" xfId="74" applyNumberFormat="1" applyFont="1" applyFill="1" applyBorder="1" applyAlignment="1">
      <alignment horizontal="right" vertical="center"/>
    </xf>
    <xf numFmtId="0" fontId="26" fillId="20" borderId="6" xfId="0" applyFont="1" applyFill="1" applyBorder="1" applyAlignment="1" applyProtection="1">
      <alignment horizontal="center" vertical="center"/>
    </xf>
    <xf numFmtId="0" fontId="26" fillId="20" borderId="6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6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4" fontId="29" fillId="3" borderId="1" xfId="7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top" wrapText="1"/>
    </xf>
    <xf numFmtId="4" fontId="26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26" fillId="0" borderId="0" xfId="1" applyFont="1" applyFill="1" applyAlignment="1">
      <alignment horizontal="center"/>
    </xf>
    <xf numFmtId="4" fontId="2" fillId="0" borderId="0" xfId="73" applyNumberFormat="1" applyFont="1" applyFill="1" applyBorder="1" applyAlignment="1">
      <alignment horizontal="center"/>
    </xf>
    <xf numFmtId="0" fontId="2" fillId="21" borderId="0" xfId="1" applyFont="1" applyFill="1" applyAlignment="1">
      <alignment vertical="top"/>
    </xf>
    <xf numFmtId="0" fontId="2" fillId="2" borderId="0" xfId="1" applyFont="1" applyFill="1" applyBorder="1" applyAlignment="1"/>
    <xf numFmtId="4" fontId="2" fillId="25" borderId="0" xfId="1" applyNumberFormat="1" applyFont="1" applyFill="1" applyBorder="1" applyAlignment="1">
      <alignment horizontal="right"/>
    </xf>
    <xf numFmtId="0" fontId="3" fillId="25" borderId="0" xfId="0" applyFont="1" applyFill="1" applyBorder="1"/>
    <xf numFmtId="0" fontId="3" fillId="25" borderId="0" xfId="0" applyFont="1" applyFill="1"/>
    <xf numFmtId="0" fontId="2" fillId="2" borderId="2" xfId="0" applyFont="1" applyFill="1" applyBorder="1" applyAlignment="1">
      <alignment horizontal="left" vertical="center" wrapText="1"/>
    </xf>
    <xf numFmtId="43" fontId="3" fillId="25" borderId="0" xfId="0" applyNumberFormat="1" applyFont="1" applyFill="1" applyBorder="1"/>
    <xf numFmtId="4" fontId="3" fillId="25" borderId="0" xfId="0" applyNumberFormat="1" applyFont="1" applyFill="1" applyBorder="1"/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0" fontId="3" fillId="24" borderId="0" xfId="0" applyFont="1" applyFill="1" applyBorder="1"/>
    <xf numFmtId="0" fontId="3" fillId="24" borderId="0" xfId="0" applyFont="1" applyFill="1"/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2" xfId="95" applyFont="1" applyFill="1" applyBorder="1" applyAlignment="1">
      <alignment horizontal="left" vertical="center" wrapText="1"/>
    </xf>
    <xf numFmtId="4" fontId="3" fillId="2" borderId="0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39" fontId="2" fillId="2" borderId="2" xfId="0" applyNumberFormat="1" applyFont="1" applyFill="1" applyBorder="1" applyAlignment="1" applyProtection="1">
      <protection locked="0"/>
    </xf>
    <xf numFmtId="4" fontId="2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67" fontId="3" fillId="0" borderId="0" xfId="2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39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wrapText="1"/>
    </xf>
    <xf numFmtId="0" fontId="2" fillId="2" borderId="0" xfId="1" applyFont="1" applyFill="1" applyAlignment="1">
      <alignment vertical="top" wrapText="1"/>
    </xf>
    <xf numFmtId="0" fontId="26" fillId="22" borderId="1" xfId="1" applyFont="1" applyFill="1" applyBorder="1" applyAlignment="1">
      <alignment horizontal="center" vertical="center" wrapText="1"/>
    </xf>
    <xf numFmtId="167" fontId="26" fillId="22" borderId="1" xfId="2" applyFont="1" applyFill="1" applyBorder="1" applyAlignment="1">
      <alignment horizontal="center" vertical="center" wrapText="1"/>
    </xf>
    <xf numFmtId="4" fontId="26" fillId="22" borderId="1" xfId="1" applyNumberFormat="1" applyFont="1" applyFill="1" applyBorder="1" applyAlignment="1">
      <alignment horizontal="center" vertical="center" wrapText="1"/>
    </xf>
    <xf numFmtId="4" fontId="29" fillId="3" borderId="0" xfId="70" applyNumberFormat="1" applyFont="1" applyFill="1" applyBorder="1" applyAlignment="1">
      <alignment horizontal="center" vertical="center"/>
    </xf>
    <xf numFmtId="37" fontId="26" fillId="2" borderId="4" xfId="0" applyNumberFormat="1" applyFont="1" applyFill="1" applyBorder="1" applyAlignment="1">
      <alignment horizontal="right" vertical="top"/>
    </xf>
    <xf numFmtId="0" fontId="2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vertical="center"/>
    </xf>
    <xf numFmtId="0" fontId="26" fillId="0" borderId="0" xfId="1" applyFont="1" applyFill="1" applyAlignment="1">
      <alignment horizontal="center"/>
    </xf>
    <xf numFmtId="0" fontId="2" fillId="3" borderId="0" xfId="7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91</xdr:row>
      <xdr:rowOff>161925</xdr:rowOff>
    </xdr:from>
    <xdr:to>
      <xdr:col>5</xdr:col>
      <xdr:colOff>685800</xdr:colOff>
      <xdr:row>92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8021300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92</xdr:row>
      <xdr:rowOff>9525</xdr:rowOff>
    </xdr:from>
    <xdr:to>
      <xdr:col>1</xdr:col>
      <xdr:colOff>2133600</xdr:colOff>
      <xdr:row>92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803082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100</xdr:row>
      <xdr:rowOff>0</xdr:rowOff>
    </xdr:from>
    <xdr:to>
      <xdr:col>5</xdr:col>
      <xdr:colOff>762000</xdr:colOff>
      <xdr:row>100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947862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100</xdr:row>
      <xdr:rowOff>0</xdr:rowOff>
    </xdr:from>
    <xdr:to>
      <xdr:col>1</xdr:col>
      <xdr:colOff>1990725</xdr:colOff>
      <xdr:row>100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947862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86591</xdr:colOff>
      <xdr:row>0</xdr:row>
      <xdr:rowOff>77932</xdr:rowOff>
    </xdr:from>
    <xdr:to>
      <xdr:col>1</xdr:col>
      <xdr:colOff>480580</xdr:colOff>
      <xdr:row>4</xdr:row>
      <xdr:rowOff>0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77932"/>
          <a:ext cx="904875" cy="580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8"/>
  <sheetViews>
    <sheetView showGridLines="0" showZeros="0" tabSelected="1" view="pageBreakPreview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5.7109375" style="6" customWidth="1"/>
    <col min="7" max="7" width="17.7109375" style="6" customWidth="1"/>
    <col min="8" max="8" width="16.710937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18" s="1" customFormat="1" x14ac:dyDescent="0.2">
      <c r="A1" s="225" t="s">
        <v>0</v>
      </c>
      <c r="B1" s="225"/>
      <c r="C1" s="225"/>
      <c r="D1" s="225"/>
      <c r="E1" s="225"/>
      <c r="F1" s="225"/>
      <c r="G1" s="177"/>
    </row>
    <row r="2" spans="1:18" s="1" customFormat="1" x14ac:dyDescent="0.2">
      <c r="A2" s="225" t="s">
        <v>1</v>
      </c>
      <c r="B2" s="225"/>
      <c r="C2" s="225"/>
      <c r="D2" s="225"/>
      <c r="E2" s="225"/>
      <c r="F2" s="225"/>
      <c r="G2" s="177"/>
    </row>
    <row r="3" spans="1:18" s="1" customFormat="1" x14ac:dyDescent="0.2">
      <c r="A3" s="225" t="s">
        <v>47</v>
      </c>
      <c r="B3" s="225"/>
      <c r="C3" s="225"/>
      <c r="D3" s="225"/>
      <c r="E3" s="225"/>
      <c r="F3" s="225"/>
      <c r="G3" s="177"/>
    </row>
    <row r="4" spans="1:18" s="1" customFormat="1" x14ac:dyDescent="0.2">
      <c r="A4" s="225" t="s">
        <v>48</v>
      </c>
      <c r="B4" s="225"/>
      <c r="C4" s="225"/>
      <c r="D4" s="225"/>
      <c r="E4" s="225"/>
      <c r="F4" s="225"/>
      <c r="G4" s="177"/>
    </row>
    <row r="5" spans="1:18" s="1" customFormat="1" ht="8.25" customHeight="1" x14ac:dyDescent="0.2">
      <c r="A5" s="225"/>
      <c r="B5" s="225"/>
      <c r="C5" s="225"/>
      <c r="D5" s="225"/>
      <c r="E5" s="225"/>
      <c r="F5" s="225"/>
      <c r="G5" s="179"/>
      <c r="H5" s="143"/>
      <c r="I5" s="144"/>
      <c r="J5" s="180"/>
      <c r="K5" s="145"/>
      <c r="L5" s="145"/>
    </row>
    <row r="6" spans="1:18" s="1" customFormat="1" x14ac:dyDescent="0.2">
      <c r="A6" s="44" t="s">
        <v>79</v>
      </c>
      <c r="B6" s="217"/>
      <c r="C6" s="46"/>
      <c r="D6" s="47"/>
      <c r="E6" s="48"/>
      <c r="F6" s="49"/>
      <c r="G6" s="49"/>
    </row>
    <row r="7" spans="1:18" s="146" customFormat="1" ht="21" customHeight="1" x14ac:dyDescent="0.2">
      <c r="A7" s="142" t="s">
        <v>57</v>
      </c>
      <c r="B7" s="227" t="s">
        <v>89</v>
      </c>
      <c r="C7" s="227"/>
      <c r="D7" s="227"/>
      <c r="E7" s="227"/>
      <c r="F7" s="227"/>
      <c r="G7" s="145"/>
    </row>
    <row r="8" spans="1:18" s="1" customFormat="1" ht="14.25" customHeight="1" x14ac:dyDescent="0.2">
      <c r="A8" s="50" t="s">
        <v>69</v>
      </c>
      <c r="B8" s="45"/>
      <c r="C8" s="51"/>
      <c r="D8" s="47" t="s">
        <v>2</v>
      </c>
      <c r="E8" s="52"/>
      <c r="F8" s="145"/>
      <c r="G8" s="49"/>
    </row>
    <row r="9" spans="1:18" s="1" customFormat="1" ht="9" customHeight="1" x14ac:dyDescent="0.2">
      <c r="A9" s="50"/>
      <c r="B9" s="45"/>
      <c r="C9" s="51"/>
      <c r="D9" s="47"/>
      <c r="E9" s="52"/>
      <c r="F9" s="49"/>
      <c r="G9" s="49"/>
    </row>
    <row r="10" spans="1:18" s="28" customFormat="1" ht="11.25" customHeight="1" x14ac:dyDescent="0.25">
      <c r="A10" s="218" t="s">
        <v>3</v>
      </c>
      <c r="B10" s="218" t="s">
        <v>4</v>
      </c>
      <c r="C10" s="219" t="s">
        <v>5</v>
      </c>
      <c r="D10" s="218" t="s">
        <v>6</v>
      </c>
      <c r="E10" s="220" t="s">
        <v>7</v>
      </c>
      <c r="F10" s="220" t="s">
        <v>8</v>
      </c>
      <c r="G10" s="164"/>
      <c r="H10" s="172"/>
      <c r="I10" s="165"/>
      <c r="J10" s="165"/>
      <c r="K10" s="165"/>
      <c r="L10" s="163"/>
    </row>
    <row r="11" spans="1:18" ht="12.75" customHeight="1" x14ac:dyDescent="0.25">
      <c r="A11" s="53"/>
      <c r="B11" s="53"/>
      <c r="C11" s="54"/>
      <c r="D11" s="53"/>
      <c r="E11" s="55"/>
      <c r="F11" s="55"/>
      <c r="G11" s="166"/>
      <c r="H11" s="173"/>
      <c r="I11" s="165"/>
      <c r="J11" s="165"/>
      <c r="K11" s="165"/>
      <c r="L11" s="2"/>
    </row>
    <row r="12" spans="1:18" s="8" customFormat="1" ht="24.75" customHeight="1" x14ac:dyDescent="0.2">
      <c r="A12" s="56" t="s">
        <v>55</v>
      </c>
      <c r="B12" s="59" t="s">
        <v>90</v>
      </c>
      <c r="C12" s="36"/>
      <c r="D12" s="57"/>
      <c r="E12" s="38"/>
      <c r="F12" s="58"/>
      <c r="G12" s="16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8" customFormat="1" ht="8.25" customHeight="1" x14ac:dyDescent="0.2">
      <c r="A13" s="57"/>
      <c r="B13" s="33"/>
      <c r="C13" s="36"/>
      <c r="D13" s="57"/>
      <c r="E13" s="38"/>
      <c r="F13" s="58"/>
      <c r="G13" s="16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183" customFormat="1" ht="12.75" customHeight="1" x14ac:dyDescent="0.2">
      <c r="A14" s="60">
        <v>1</v>
      </c>
      <c r="B14" s="33" t="s">
        <v>49</v>
      </c>
      <c r="C14" s="38">
        <v>1015.8</v>
      </c>
      <c r="D14" s="57" t="s">
        <v>12</v>
      </c>
      <c r="E14" s="38">
        <v>14.63</v>
      </c>
      <c r="F14" s="58">
        <f>ROUND(C14*E14,2)</f>
        <v>14861.15</v>
      </c>
      <c r="G14" s="18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18" s="8" customFormat="1" ht="9" customHeight="1" x14ac:dyDescent="0.2">
      <c r="A15" s="32"/>
      <c r="B15" s="33"/>
      <c r="C15" s="36"/>
      <c r="D15" s="57"/>
      <c r="E15" s="38"/>
      <c r="F15" s="58">
        <f>ROUND(C15*E15,2)</f>
        <v>0</v>
      </c>
      <c r="G15" s="18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12.75" customHeight="1" x14ac:dyDescent="0.2">
      <c r="A16" s="61">
        <v>2</v>
      </c>
      <c r="B16" s="59" t="s">
        <v>9</v>
      </c>
      <c r="C16" s="36"/>
      <c r="D16" s="57"/>
      <c r="E16" s="38"/>
      <c r="F16" s="58">
        <f>ROUND(C16*E16,2)</f>
        <v>0</v>
      </c>
      <c r="G16" s="18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183" customFormat="1" ht="12.75" customHeight="1" x14ac:dyDescent="0.2">
      <c r="A17" s="62">
        <v>2.1</v>
      </c>
      <c r="B17" s="33" t="s">
        <v>44</v>
      </c>
      <c r="C17" s="38">
        <v>1208.8</v>
      </c>
      <c r="D17" s="57" t="s">
        <v>10</v>
      </c>
      <c r="E17" s="38">
        <v>154.52000000000001</v>
      </c>
      <c r="F17" s="58">
        <f>ROUND(C17*E17,2)</f>
        <v>186783.78</v>
      </c>
      <c r="G17" s="181"/>
      <c r="H17" s="185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s="183" customFormat="1" ht="12.75" customHeight="1" x14ac:dyDescent="0.2">
      <c r="A18" s="62">
        <v>2.2000000000000002</v>
      </c>
      <c r="B18" s="33" t="s">
        <v>43</v>
      </c>
      <c r="C18" s="38">
        <v>86.34</v>
      </c>
      <c r="D18" s="57" t="s">
        <v>10</v>
      </c>
      <c r="E18" s="38">
        <v>1110.3900000000001</v>
      </c>
      <c r="F18" s="58">
        <f t="shared" ref="F18:F31" si="0">ROUND(C18*E18,2)</f>
        <v>95871.07</v>
      </c>
      <c r="G18" s="181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</row>
    <row r="19" spans="1:18" s="183" customFormat="1" ht="25.5" x14ac:dyDescent="0.2">
      <c r="A19" s="62">
        <v>2.2999999999999998</v>
      </c>
      <c r="B19" s="34" t="s">
        <v>73</v>
      </c>
      <c r="C19" s="200">
        <v>998.78</v>
      </c>
      <c r="D19" s="37" t="s">
        <v>10</v>
      </c>
      <c r="E19" s="201">
        <v>184.63</v>
      </c>
      <c r="F19" s="209">
        <f t="shared" ref="F19:F30" si="1">ROUND(C19*E19,2)</f>
        <v>184404.75</v>
      </c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</row>
    <row r="20" spans="1:18" s="183" customFormat="1" ht="24.75" customHeight="1" x14ac:dyDescent="0.2">
      <c r="A20" s="62">
        <v>2.4</v>
      </c>
      <c r="B20" s="202" t="s">
        <v>59</v>
      </c>
      <c r="C20" s="29">
        <v>252.02</v>
      </c>
      <c r="D20" s="57" t="s">
        <v>10</v>
      </c>
      <c r="E20" s="29">
        <v>210</v>
      </c>
      <c r="F20" s="67">
        <f t="shared" si="1"/>
        <v>52924.2</v>
      </c>
      <c r="G20" s="181"/>
      <c r="H20" s="182"/>
      <c r="I20" s="182"/>
      <c r="J20" s="182"/>
      <c r="K20" s="186"/>
      <c r="L20" s="182"/>
      <c r="M20" s="182"/>
      <c r="N20" s="182"/>
      <c r="O20" s="182"/>
      <c r="P20" s="182"/>
      <c r="Q20" s="182"/>
      <c r="R20" s="182"/>
    </row>
    <row r="21" spans="1:18" s="8" customFormat="1" ht="9" customHeight="1" x14ac:dyDescent="0.2">
      <c r="A21" s="62"/>
      <c r="B21" s="33"/>
      <c r="C21" s="38"/>
      <c r="D21" s="57"/>
      <c r="E21" s="38"/>
      <c r="F21" s="58">
        <f t="shared" si="1"/>
        <v>0</v>
      </c>
      <c r="G21" s="181">
        <f t="shared" ref="G21:G22" si="2">+C21*E21</f>
        <v>0</v>
      </c>
      <c r="H21" s="7"/>
      <c r="I21" s="7"/>
      <c r="J21" s="7"/>
      <c r="K21" s="41"/>
      <c r="L21" s="7"/>
      <c r="M21" s="7"/>
      <c r="N21" s="7"/>
      <c r="O21" s="7"/>
      <c r="P21" s="7"/>
      <c r="Q21" s="7"/>
      <c r="R21" s="7"/>
    </row>
    <row r="22" spans="1:18" s="8" customFormat="1" ht="12.75" customHeight="1" x14ac:dyDescent="0.2">
      <c r="A22" s="61">
        <v>3</v>
      </c>
      <c r="B22" s="59" t="s">
        <v>42</v>
      </c>
      <c r="C22" s="203"/>
      <c r="D22" s="56"/>
      <c r="E22" s="203"/>
      <c r="F22" s="58">
        <f t="shared" si="1"/>
        <v>0</v>
      </c>
      <c r="G22" s="181">
        <f t="shared" si="2"/>
        <v>0</v>
      </c>
      <c r="H22" s="7"/>
      <c r="I22" s="7"/>
      <c r="J22" s="7"/>
      <c r="K22" s="41"/>
      <c r="L22" s="7"/>
      <c r="M22" s="7"/>
      <c r="N22" s="7"/>
      <c r="O22" s="7"/>
      <c r="P22" s="7"/>
      <c r="Q22" s="7"/>
      <c r="R22" s="7"/>
    </row>
    <row r="23" spans="1:18" s="183" customFormat="1" ht="25.5" x14ac:dyDescent="0.2">
      <c r="A23" s="63">
        <v>3.1</v>
      </c>
      <c r="B23" s="34" t="s">
        <v>56</v>
      </c>
      <c r="C23" s="29">
        <v>1056.43</v>
      </c>
      <c r="D23" s="57" t="s">
        <v>12</v>
      </c>
      <c r="E23" s="65">
        <v>6063.52</v>
      </c>
      <c r="F23" s="67">
        <f t="shared" si="1"/>
        <v>6405684.4299999997</v>
      </c>
      <c r="G23" s="181"/>
      <c r="H23" s="182"/>
      <c r="I23" s="182"/>
      <c r="J23" s="182"/>
      <c r="K23" s="186"/>
      <c r="L23" s="182"/>
      <c r="M23" s="182"/>
      <c r="N23" s="182"/>
      <c r="O23" s="182"/>
      <c r="P23" s="182"/>
      <c r="Q23" s="182"/>
      <c r="R23" s="182"/>
    </row>
    <row r="24" spans="1:18" s="8" customFormat="1" ht="9.75" customHeight="1" x14ac:dyDescent="0.2">
      <c r="A24" s="66"/>
      <c r="B24" s="34"/>
      <c r="C24" s="74"/>
      <c r="D24" s="57"/>
      <c r="E24" s="38"/>
      <c r="F24" s="58">
        <f t="shared" si="1"/>
        <v>0</v>
      </c>
      <c r="G24" s="18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2.75" customHeight="1" x14ac:dyDescent="0.2">
      <c r="A25" s="61">
        <v>4</v>
      </c>
      <c r="B25" s="59" t="s">
        <v>41</v>
      </c>
      <c r="C25" s="203"/>
      <c r="D25" s="56"/>
      <c r="E25" s="203"/>
      <c r="F25" s="58">
        <f t="shared" si="1"/>
        <v>0</v>
      </c>
      <c r="G25" s="18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183" customFormat="1" ht="25.5" x14ac:dyDescent="0.2">
      <c r="A26" s="63">
        <v>4.0999999999999996</v>
      </c>
      <c r="B26" s="34" t="s">
        <v>56</v>
      </c>
      <c r="C26" s="29">
        <v>1056.43</v>
      </c>
      <c r="D26" s="57" t="s">
        <v>12</v>
      </c>
      <c r="E26" s="29">
        <v>55.95</v>
      </c>
      <c r="F26" s="67">
        <f t="shared" si="1"/>
        <v>59107.26</v>
      </c>
      <c r="G26" s="181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</row>
    <row r="27" spans="1:18" s="8" customFormat="1" ht="9" customHeight="1" x14ac:dyDescent="0.2">
      <c r="A27" s="62"/>
      <c r="B27" s="34"/>
      <c r="C27" s="36"/>
      <c r="D27" s="57"/>
      <c r="E27" s="38"/>
      <c r="F27" s="67">
        <f t="shared" si="1"/>
        <v>0</v>
      </c>
      <c r="G27" s="18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25.5" x14ac:dyDescent="0.2">
      <c r="A28" s="69">
        <v>5</v>
      </c>
      <c r="B28" s="39" t="s">
        <v>87</v>
      </c>
      <c r="C28" s="32"/>
      <c r="D28" s="57"/>
      <c r="E28" s="65"/>
      <c r="F28" s="67">
        <f t="shared" si="1"/>
        <v>0</v>
      </c>
      <c r="G28" s="18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13" customFormat="1" x14ac:dyDescent="0.2">
      <c r="A29" s="63">
        <v>5.0999999999999996</v>
      </c>
      <c r="B29" s="216" t="s">
        <v>82</v>
      </c>
      <c r="C29" s="70">
        <v>1</v>
      </c>
      <c r="D29" s="57" t="s">
        <v>13</v>
      </c>
      <c r="E29" s="65">
        <v>8809.77</v>
      </c>
      <c r="F29" s="67">
        <f t="shared" si="1"/>
        <v>8809.77</v>
      </c>
      <c r="G29" s="18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3" customFormat="1" x14ac:dyDescent="0.2">
      <c r="A30" s="63">
        <f>+A29+0.1</f>
        <v>5.2</v>
      </c>
      <c r="B30" s="216" t="s">
        <v>83</v>
      </c>
      <c r="C30" s="70">
        <v>1</v>
      </c>
      <c r="D30" s="57" t="s">
        <v>13</v>
      </c>
      <c r="E30" s="65">
        <v>10367.67</v>
      </c>
      <c r="F30" s="67">
        <f t="shared" si="1"/>
        <v>10367.67</v>
      </c>
      <c r="G30" s="18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s="13" customFormat="1" x14ac:dyDescent="0.2">
      <c r="A31" s="63">
        <f t="shared" ref="A31:A37" si="3">+A30+0.1</f>
        <v>5.3</v>
      </c>
      <c r="B31" s="216" t="s">
        <v>84</v>
      </c>
      <c r="C31" s="70">
        <v>2</v>
      </c>
      <c r="D31" s="57" t="s">
        <v>13</v>
      </c>
      <c r="E31" s="65">
        <v>7512.07</v>
      </c>
      <c r="F31" s="67">
        <f t="shared" si="0"/>
        <v>15024.14</v>
      </c>
      <c r="G31" s="181"/>
      <c r="H31" s="207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s="13" customFormat="1" x14ac:dyDescent="0.2">
      <c r="A32" s="63">
        <f t="shared" si="3"/>
        <v>5.4</v>
      </c>
      <c r="B32" s="216" t="s">
        <v>86</v>
      </c>
      <c r="C32" s="70">
        <v>4</v>
      </c>
      <c r="D32" s="57" t="s">
        <v>13</v>
      </c>
      <c r="E32" s="65">
        <v>5824.37</v>
      </c>
      <c r="F32" s="67">
        <f>ROUND(C32*E32,2)</f>
        <v>23297.48</v>
      </c>
      <c r="G32" s="181"/>
      <c r="H32" s="12"/>
      <c r="I32" s="12"/>
      <c r="J32" s="12"/>
      <c r="K32" s="207"/>
      <c r="L32" s="12"/>
      <c r="M32" s="12"/>
      <c r="N32" s="12"/>
      <c r="O32" s="12"/>
      <c r="P32" s="12"/>
      <c r="Q32" s="12"/>
      <c r="R32" s="12"/>
    </row>
    <row r="33" spans="1:18" s="13" customFormat="1" x14ac:dyDescent="0.2">
      <c r="A33" s="63">
        <f t="shared" si="3"/>
        <v>5.5</v>
      </c>
      <c r="B33" s="216" t="s">
        <v>85</v>
      </c>
      <c r="C33" s="70">
        <v>14</v>
      </c>
      <c r="D33" s="57" t="s">
        <v>13</v>
      </c>
      <c r="E33" s="65">
        <v>7429.53</v>
      </c>
      <c r="F33" s="67">
        <f>ROUND(C33*E33,2)</f>
        <v>104013.42</v>
      </c>
      <c r="G33" s="18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s="13" customFormat="1" x14ac:dyDescent="0.2">
      <c r="A34" s="63">
        <f t="shared" si="3"/>
        <v>5.6</v>
      </c>
      <c r="B34" s="216" t="s">
        <v>88</v>
      </c>
      <c r="C34" s="70">
        <v>10</v>
      </c>
      <c r="D34" s="57" t="s">
        <v>13</v>
      </c>
      <c r="E34" s="65">
        <v>1695.71</v>
      </c>
      <c r="F34" s="67">
        <f t="shared" ref="F34" si="4">ROUND(C34*E34,2)</f>
        <v>16957.099999999999</v>
      </c>
      <c r="G34" s="18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13" customFormat="1" x14ac:dyDescent="0.2">
      <c r="A35" s="63">
        <f t="shared" si="3"/>
        <v>5.7</v>
      </c>
      <c r="B35" s="184" t="s">
        <v>58</v>
      </c>
      <c r="C35" s="70">
        <v>10</v>
      </c>
      <c r="D35" s="57" t="s">
        <v>13</v>
      </c>
      <c r="E35" s="65">
        <v>4516.01</v>
      </c>
      <c r="F35" s="67">
        <f>ROUND(C35*E35,2)</f>
        <v>45160.1</v>
      </c>
      <c r="G35" s="18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s="13" customFormat="1" x14ac:dyDescent="0.2">
      <c r="A36" s="63">
        <f t="shared" si="3"/>
        <v>5.8</v>
      </c>
      <c r="B36" s="184" t="s">
        <v>75</v>
      </c>
      <c r="C36" s="70">
        <v>8</v>
      </c>
      <c r="D36" s="57" t="s">
        <v>13</v>
      </c>
      <c r="E36" s="65">
        <v>1384.48</v>
      </c>
      <c r="F36" s="67">
        <f t="shared" ref="F36:F40" si="5">ROUND(C36*E36,2)</f>
        <v>11075.84</v>
      </c>
      <c r="G36" s="18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s="13" customFormat="1" ht="25.5" x14ac:dyDescent="0.2">
      <c r="A37" s="63">
        <f t="shared" si="3"/>
        <v>5.9</v>
      </c>
      <c r="B37" s="216" t="s">
        <v>77</v>
      </c>
      <c r="C37" s="70">
        <v>6</v>
      </c>
      <c r="D37" s="57" t="s">
        <v>13</v>
      </c>
      <c r="E37" s="65">
        <v>8002.4</v>
      </c>
      <c r="F37" s="67">
        <f t="shared" si="5"/>
        <v>48014.400000000001</v>
      </c>
      <c r="G37" s="18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s="199" customFormat="1" ht="7.5" customHeight="1" x14ac:dyDescent="0.2">
      <c r="A38" s="63"/>
      <c r="B38" s="204"/>
      <c r="C38" s="70"/>
      <c r="D38" s="57"/>
      <c r="E38" s="65"/>
      <c r="F38" s="67">
        <f t="shared" si="5"/>
        <v>0</v>
      </c>
      <c r="G38" s="181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</row>
    <row r="39" spans="1:18" s="13" customFormat="1" ht="12.75" customHeight="1" x14ac:dyDescent="0.2">
      <c r="A39" s="69">
        <v>6</v>
      </c>
      <c r="B39" s="39" t="s">
        <v>40</v>
      </c>
      <c r="C39" s="32"/>
      <c r="D39" s="57"/>
      <c r="E39" s="65"/>
      <c r="F39" s="67">
        <f t="shared" si="5"/>
        <v>0</v>
      </c>
      <c r="G39" s="18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s="13" customFormat="1" ht="51" x14ac:dyDescent="0.2">
      <c r="A40" s="63">
        <v>6.1</v>
      </c>
      <c r="B40" s="205" t="s">
        <v>80</v>
      </c>
      <c r="C40" s="70">
        <v>1</v>
      </c>
      <c r="D40" s="57" t="s">
        <v>13</v>
      </c>
      <c r="E40" s="65">
        <v>46696.74</v>
      </c>
      <c r="F40" s="67">
        <f t="shared" si="5"/>
        <v>46696.74</v>
      </c>
      <c r="G40" s="18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s="13" customFormat="1" ht="53.25" customHeight="1" x14ac:dyDescent="0.2">
      <c r="A41" s="63">
        <v>6.2</v>
      </c>
      <c r="B41" s="205" t="s">
        <v>76</v>
      </c>
      <c r="C41" s="70">
        <v>3</v>
      </c>
      <c r="D41" s="57" t="s">
        <v>13</v>
      </c>
      <c r="E41" s="65">
        <v>27844.6</v>
      </c>
      <c r="F41" s="67">
        <f t="shared" ref="F41" si="6">ROUND(C41*E41,2)</f>
        <v>83533.8</v>
      </c>
      <c r="G41" s="18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s="13" customFormat="1" ht="51" customHeight="1" x14ac:dyDescent="0.2">
      <c r="A42" s="63">
        <v>6.3</v>
      </c>
      <c r="B42" s="205" t="s">
        <v>53</v>
      </c>
      <c r="C42" s="70">
        <v>1</v>
      </c>
      <c r="D42" s="57" t="s">
        <v>13</v>
      </c>
      <c r="E42" s="65">
        <v>38138.559999999998</v>
      </c>
      <c r="F42" s="64">
        <f>ROUND(C42*E42,2)</f>
        <v>38138.559999999998</v>
      </c>
      <c r="G42" s="18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s="13" customFormat="1" ht="12.75" customHeight="1" x14ac:dyDescent="0.2">
      <c r="A43" s="63">
        <v>6.4</v>
      </c>
      <c r="B43" s="206" t="s">
        <v>60</v>
      </c>
      <c r="C43" s="70">
        <v>4</v>
      </c>
      <c r="D43" s="57" t="s">
        <v>13</v>
      </c>
      <c r="E43" s="65">
        <v>3885</v>
      </c>
      <c r="F43" s="64">
        <f>ROUND(C43*E43,2)</f>
        <v>15540</v>
      </c>
      <c r="G43" s="18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s="13" customFormat="1" ht="24.75" customHeight="1" x14ac:dyDescent="0.2">
      <c r="A44" s="63">
        <v>6.5</v>
      </c>
      <c r="B44" s="34" t="s">
        <v>81</v>
      </c>
      <c r="C44" s="70">
        <v>1</v>
      </c>
      <c r="D44" s="57" t="s">
        <v>13</v>
      </c>
      <c r="E44" s="65">
        <v>15393.45</v>
      </c>
      <c r="F44" s="64">
        <f>ROUND(C44*E44,2)</f>
        <v>15393.45</v>
      </c>
      <c r="G44" s="18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s="13" customFormat="1" ht="12.75" customHeight="1" x14ac:dyDescent="0.2">
      <c r="A45" s="222"/>
      <c r="B45" s="223"/>
      <c r="C45" s="224"/>
      <c r="D45" s="208"/>
      <c r="E45" s="210"/>
      <c r="F45" s="215"/>
      <c r="G45" s="18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s="8" customFormat="1" ht="12.75" customHeight="1" x14ac:dyDescent="0.2">
      <c r="A46" s="69">
        <v>7</v>
      </c>
      <c r="B46" s="71" t="s">
        <v>39</v>
      </c>
      <c r="C46" s="31"/>
      <c r="D46" s="30"/>
      <c r="E46" s="72"/>
      <c r="F46" s="64">
        <f>ROUND(C46*E46,2)</f>
        <v>0</v>
      </c>
      <c r="G46" s="18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12.75" customHeight="1" x14ac:dyDescent="0.2">
      <c r="A47" s="62">
        <v>7.1</v>
      </c>
      <c r="B47" s="34" t="s">
        <v>46</v>
      </c>
      <c r="C47" s="38">
        <v>1015.8</v>
      </c>
      <c r="D47" s="73" t="s">
        <v>12</v>
      </c>
      <c r="E47" s="38">
        <v>53.28</v>
      </c>
      <c r="F47" s="64">
        <f>ROUND(C47*E47,2)</f>
        <v>54121.82</v>
      </c>
      <c r="G47" s="18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12.75" customHeight="1" x14ac:dyDescent="0.2">
      <c r="A48" s="62"/>
      <c r="B48" s="34"/>
      <c r="C48" s="38"/>
      <c r="D48" s="73"/>
      <c r="E48" s="38"/>
      <c r="F48" s="64"/>
      <c r="G48" s="18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38.25" x14ac:dyDescent="0.2">
      <c r="A49" s="68">
        <v>8</v>
      </c>
      <c r="B49" s="35" t="s">
        <v>45</v>
      </c>
      <c r="C49" s="29">
        <v>1015.8</v>
      </c>
      <c r="D49" s="57" t="s">
        <v>12</v>
      </c>
      <c r="E49" s="65">
        <v>23.8</v>
      </c>
      <c r="F49" s="64">
        <f>ROUND(C49*E49,2)</f>
        <v>24176.04</v>
      </c>
      <c r="G49" s="18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x14ac:dyDescent="0.2">
      <c r="A50" s="68">
        <v>9</v>
      </c>
      <c r="B50" s="35" t="s">
        <v>54</v>
      </c>
      <c r="C50" s="29">
        <v>1015.8</v>
      </c>
      <c r="D50" s="57" t="s">
        <v>12</v>
      </c>
      <c r="E50" s="65">
        <v>15</v>
      </c>
      <c r="F50" s="64">
        <f>ROUND(C50*E50,2)</f>
        <v>15237</v>
      </c>
      <c r="G50" s="18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9" customHeight="1" x14ac:dyDescent="0.2">
      <c r="A51" s="63"/>
      <c r="B51" s="34"/>
      <c r="C51" s="32"/>
      <c r="D51" s="57"/>
      <c r="E51" s="65"/>
      <c r="F51" s="58"/>
      <c r="G51" s="18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8" customFormat="1" ht="9" customHeight="1" x14ac:dyDescent="0.2">
      <c r="A52" s="63"/>
      <c r="B52" s="34"/>
      <c r="C52" s="32"/>
      <c r="D52" s="57"/>
      <c r="E52" s="65"/>
      <c r="F52" s="58"/>
      <c r="G52" s="18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s="8" customFormat="1" ht="16.5" customHeight="1" x14ac:dyDescent="0.2">
      <c r="A53" s="69">
        <v>10</v>
      </c>
      <c r="B53" s="187" t="s">
        <v>61</v>
      </c>
      <c r="C53" s="188"/>
      <c r="D53" s="189"/>
      <c r="E53" s="190"/>
      <c r="F53" s="191">
        <f>+ROUND(C53*E53,2)</f>
        <v>0</v>
      </c>
      <c r="G53" s="181"/>
      <c r="H53" s="136"/>
      <c r="I53" s="139"/>
      <c r="J53" s="7"/>
      <c r="K53" s="7"/>
      <c r="L53" s="7"/>
      <c r="M53" s="7"/>
      <c r="N53" s="7"/>
      <c r="O53" s="7"/>
      <c r="P53" s="7"/>
      <c r="Q53" s="7"/>
      <c r="R53" s="7"/>
    </row>
    <row r="54" spans="1:18" s="8" customFormat="1" ht="12.75" customHeight="1" x14ac:dyDescent="0.2">
      <c r="A54" s="63">
        <v>10.1</v>
      </c>
      <c r="B54" s="192" t="s">
        <v>62</v>
      </c>
      <c r="C54" s="190">
        <v>2031.6</v>
      </c>
      <c r="D54" s="193" t="s">
        <v>12</v>
      </c>
      <c r="E54" s="190">
        <v>47.61</v>
      </c>
      <c r="F54" s="191">
        <f>+ROUND(C54*E54,2)</f>
        <v>96724.479999999996</v>
      </c>
      <c r="G54" s="181"/>
      <c r="H54" s="136"/>
      <c r="I54" s="197"/>
      <c r="J54" s="7"/>
      <c r="K54" s="7"/>
      <c r="L54" s="7"/>
      <c r="M54" s="7"/>
      <c r="N54" s="7"/>
      <c r="O54" s="7"/>
      <c r="P54" s="7"/>
      <c r="Q54" s="7"/>
      <c r="R54" s="7"/>
    </row>
    <row r="55" spans="1:18" s="8" customFormat="1" ht="12.75" customHeight="1" x14ac:dyDescent="0.2">
      <c r="A55" s="63">
        <v>10.199999999999999</v>
      </c>
      <c r="B55" s="192" t="s">
        <v>63</v>
      </c>
      <c r="C55" s="190">
        <v>914.22</v>
      </c>
      <c r="D55" s="193" t="s">
        <v>11</v>
      </c>
      <c r="E55" s="190">
        <v>41</v>
      </c>
      <c r="F55" s="191">
        <f>+ROUND(C55*E55,2)</f>
        <v>37483.019999999997</v>
      </c>
      <c r="G55" s="181"/>
      <c r="H55" s="136"/>
      <c r="I55" s="197"/>
      <c r="J55" s="7"/>
      <c r="K55" s="7"/>
      <c r="L55" s="7"/>
      <c r="M55" s="7"/>
      <c r="N55" s="7"/>
      <c r="O55" s="7"/>
      <c r="P55" s="7"/>
      <c r="Q55" s="7"/>
      <c r="R55" s="7"/>
    </row>
    <row r="56" spans="1:18" s="8" customFormat="1" ht="12.75" customHeight="1" x14ac:dyDescent="0.2">
      <c r="A56" s="63">
        <v>10.3</v>
      </c>
      <c r="B56" s="192" t="s">
        <v>64</v>
      </c>
      <c r="C56" s="188">
        <v>61.71</v>
      </c>
      <c r="D56" s="189" t="s">
        <v>10</v>
      </c>
      <c r="E56" s="188">
        <v>210</v>
      </c>
      <c r="F56" s="194">
        <f t="shared" ref="F56" si="7">+ROUND(C56*E56,2)</f>
        <v>12959.1</v>
      </c>
      <c r="G56" s="181"/>
      <c r="H56" s="136"/>
      <c r="I56" s="197"/>
      <c r="J56" s="7"/>
      <c r="K56" s="7"/>
      <c r="L56" s="7"/>
      <c r="M56" s="7"/>
      <c r="N56" s="7"/>
      <c r="O56" s="7"/>
      <c r="P56" s="7"/>
      <c r="Q56" s="7"/>
      <c r="R56" s="7"/>
    </row>
    <row r="57" spans="1:18" s="8" customFormat="1" ht="12.75" customHeight="1" x14ac:dyDescent="0.2">
      <c r="A57" s="63">
        <v>10.4</v>
      </c>
      <c r="B57" s="195" t="s">
        <v>65</v>
      </c>
      <c r="C57" s="190">
        <v>219.41</v>
      </c>
      <c r="D57" s="193" t="s">
        <v>10</v>
      </c>
      <c r="E57" s="190">
        <v>833.68</v>
      </c>
      <c r="F57" s="191">
        <f>+ROUND(C57*E57,2)</f>
        <v>182917.73</v>
      </c>
      <c r="G57" s="181"/>
      <c r="H57" s="136"/>
      <c r="I57" s="197"/>
      <c r="J57" s="7"/>
      <c r="K57" s="7"/>
      <c r="L57" s="7"/>
      <c r="M57" s="7"/>
      <c r="N57" s="7"/>
      <c r="O57" s="7"/>
      <c r="P57" s="7"/>
      <c r="Q57" s="7"/>
      <c r="R57" s="7"/>
    </row>
    <row r="58" spans="1:18" s="8" customFormat="1" ht="12.75" customHeight="1" x14ac:dyDescent="0.2">
      <c r="A58" s="63">
        <v>10.5</v>
      </c>
      <c r="B58" s="195" t="s">
        <v>66</v>
      </c>
      <c r="C58" s="188">
        <v>914.22</v>
      </c>
      <c r="D58" s="189" t="s">
        <v>11</v>
      </c>
      <c r="E58" s="190">
        <v>116.79</v>
      </c>
      <c r="F58" s="191">
        <f>+ROUND(C58*E58,2)</f>
        <v>106771.75</v>
      </c>
      <c r="G58" s="181"/>
      <c r="H58" s="136"/>
      <c r="I58" s="197"/>
      <c r="J58" s="7"/>
      <c r="K58" s="7"/>
      <c r="L58" s="7"/>
      <c r="M58" s="7"/>
      <c r="N58" s="7"/>
      <c r="O58" s="7"/>
      <c r="P58" s="7"/>
      <c r="Q58" s="7"/>
      <c r="R58" s="7"/>
    </row>
    <row r="59" spans="1:18" s="8" customFormat="1" ht="12.75" customHeight="1" x14ac:dyDescent="0.2">
      <c r="A59" s="63">
        <v>10.6</v>
      </c>
      <c r="B59" s="196" t="s">
        <v>67</v>
      </c>
      <c r="C59" s="188">
        <v>1142.78</v>
      </c>
      <c r="D59" s="189" t="s">
        <v>11</v>
      </c>
      <c r="E59" s="188">
        <v>622.25</v>
      </c>
      <c r="F59" s="194">
        <f>+ROUND(C59*E59,2)</f>
        <v>711094.86</v>
      </c>
      <c r="G59" s="181"/>
      <c r="H59" s="136"/>
      <c r="I59" s="197"/>
      <c r="J59" s="7"/>
      <c r="K59" s="7"/>
      <c r="L59" s="7"/>
      <c r="M59" s="7"/>
      <c r="N59" s="7"/>
      <c r="O59" s="7"/>
      <c r="P59" s="7"/>
      <c r="Q59" s="7"/>
      <c r="R59" s="7"/>
    </row>
    <row r="60" spans="1:18" s="8" customFormat="1" ht="12.75" customHeight="1" x14ac:dyDescent="0.2">
      <c r="A60" s="63">
        <v>10.7</v>
      </c>
      <c r="B60" s="34" t="s">
        <v>71</v>
      </c>
      <c r="C60" s="188">
        <v>2285.5500000000002</v>
      </c>
      <c r="D60" s="189" t="s">
        <v>68</v>
      </c>
      <c r="E60" s="190">
        <v>22.35</v>
      </c>
      <c r="F60" s="191">
        <f>+ROUND(C60*E60,2)</f>
        <v>51082.04</v>
      </c>
      <c r="G60" s="181"/>
      <c r="H60" s="136"/>
      <c r="I60" s="19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8.25" customHeight="1" x14ac:dyDescent="0.2">
      <c r="A61" s="63"/>
      <c r="B61" s="184"/>
      <c r="C61" s="190"/>
      <c r="D61" s="193"/>
      <c r="E61" s="190"/>
      <c r="F61" s="191"/>
      <c r="G61" s="181"/>
      <c r="H61" s="136"/>
      <c r="I61" s="136"/>
      <c r="J61" s="7"/>
      <c r="K61" s="7"/>
      <c r="L61" s="7"/>
      <c r="M61" s="7"/>
      <c r="N61" s="7"/>
      <c r="O61" s="7"/>
      <c r="P61" s="7"/>
      <c r="Q61" s="7"/>
      <c r="R61" s="7"/>
    </row>
    <row r="62" spans="1:18" s="10" customFormat="1" ht="12.75" customHeight="1" x14ac:dyDescent="0.2">
      <c r="A62" s="75"/>
      <c r="B62" s="76" t="s">
        <v>51</v>
      </c>
      <c r="C62" s="40"/>
      <c r="D62" s="75"/>
      <c r="E62" s="77"/>
      <c r="F62" s="78">
        <f>SUM(F14:F61)</f>
        <v>8774226.9499999993</v>
      </c>
      <c r="G62" s="18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s="8" customFormat="1" ht="9" customHeight="1" x14ac:dyDescent="0.2">
      <c r="A63" s="57"/>
      <c r="B63" s="33"/>
      <c r="C63" s="36"/>
      <c r="D63" s="57"/>
      <c r="E63" s="38"/>
      <c r="F63" s="58"/>
      <c r="G63" s="18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s="8" customFormat="1" x14ac:dyDescent="0.2">
      <c r="A64" s="85" t="s">
        <v>16</v>
      </c>
      <c r="B64" s="59" t="s">
        <v>15</v>
      </c>
      <c r="C64" s="38"/>
      <c r="D64" s="57"/>
      <c r="E64" s="38"/>
      <c r="F64" s="58"/>
      <c r="G64" s="18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s="8" customFormat="1" x14ac:dyDescent="0.2">
      <c r="A65" s="60"/>
      <c r="B65" s="35"/>
      <c r="C65" s="29"/>
      <c r="D65" s="57"/>
      <c r="E65" s="29"/>
      <c r="F65" s="67"/>
      <c r="G65" s="18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s="8" customFormat="1" ht="39" thickBot="1" x14ac:dyDescent="0.25">
      <c r="A66" s="68">
        <v>1</v>
      </c>
      <c r="B66" s="86" t="s">
        <v>38</v>
      </c>
      <c r="C66" s="29">
        <v>3</v>
      </c>
      <c r="D66" s="211" t="s">
        <v>74</v>
      </c>
      <c r="E66" s="29">
        <v>35500</v>
      </c>
      <c r="F66" s="67">
        <f>E66*C66</f>
        <v>106500</v>
      </c>
      <c r="G66" s="181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s="17" customFormat="1" ht="14.25" thickTop="1" thickBot="1" x14ac:dyDescent="0.25">
      <c r="A67" s="87"/>
      <c r="B67" s="80" t="s">
        <v>37</v>
      </c>
      <c r="C67" s="88"/>
      <c r="D67" s="89"/>
      <c r="E67" s="90"/>
      <c r="F67" s="91">
        <f>SUM(F65:F66)</f>
        <v>106500</v>
      </c>
      <c r="G67" s="181"/>
      <c r="H67" s="9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s="19" customFormat="1" ht="13.5" customHeight="1" thickTop="1" thickBot="1" x14ac:dyDescent="0.25">
      <c r="A68" s="81"/>
      <c r="B68" s="82"/>
      <c r="C68" s="42"/>
      <c r="D68" s="30"/>
      <c r="E68" s="83"/>
      <c r="F68" s="84"/>
      <c r="G68" s="153"/>
      <c r="H68" s="7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s="15" customFormat="1" ht="14.25" thickTop="1" thickBot="1" x14ac:dyDescent="0.25">
      <c r="A69" s="148"/>
      <c r="B69" s="147" t="s">
        <v>36</v>
      </c>
      <c r="C69" s="149"/>
      <c r="D69" s="150"/>
      <c r="E69" s="151"/>
      <c r="F69" s="152">
        <f>+F62+F67</f>
        <v>8880726.9499999993</v>
      </c>
      <c r="G69" s="154"/>
      <c r="H69" s="20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s="14" customFormat="1" ht="13.5" thickTop="1" x14ac:dyDescent="0.2">
      <c r="A70" s="87"/>
      <c r="B70" s="80" t="s">
        <v>36</v>
      </c>
      <c r="C70" s="88"/>
      <c r="D70" s="89"/>
      <c r="E70" s="92"/>
      <c r="F70" s="91">
        <f>F69</f>
        <v>8880726.9499999993</v>
      </c>
      <c r="G70" s="154"/>
      <c r="H70" s="20"/>
    </row>
    <row r="71" spans="1:18" s="14" customFormat="1" x14ac:dyDescent="0.2">
      <c r="A71" s="93"/>
      <c r="B71" s="82"/>
      <c r="C71" s="42"/>
      <c r="D71" s="30"/>
      <c r="E71" s="94"/>
      <c r="F71" s="84"/>
      <c r="G71" s="153"/>
      <c r="H71" s="20"/>
    </row>
    <row r="72" spans="1:18" s="8" customFormat="1" x14ac:dyDescent="0.2">
      <c r="A72" s="95"/>
      <c r="B72" s="96" t="s">
        <v>17</v>
      </c>
      <c r="C72" s="96"/>
      <c r="D72" s="96"/>
      <c r="E72" s="97"/>
      <c r="F72" s="32"/>
      <c r="G72" s="15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x14ac:dyDescent="0.2">
      <c r="A73" s="98"/>
      <c r="B73" s="99" t="s">
        <v>19</v>
      </c>
      <c r="C73" s="98">
        <v>0.1</v>
      </c>
      <c r="D73" s="100"/>
      <c r="E73" s="101"/>
      <c r="F73" s="161">
        <f t="shared" ref="F73:F77" si="8">C73*$F$69</f>
        <v>888072.7</v>
      </c>
      <c r="G73" s="15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x14ac:dyDescent="0.2">
      <c r="A74" s="98"/>
      <c r="B74" s="99" t="s">
        <v>18</v>
      </c>
      <c r="C74" s="98">
        <v>0.03</v>
      </c>
      <c r="D74" s="100"/>
      <c r="E74" s="101"/>
      <c r="F74" s="161">
        <f t="shared" si="8"/>
        <v>266421.81</v>
      </c>
      <c r="G74" s="15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98"/>
      <c r="B75" s="99" t="s">
        <v>35</v>
      </c>
      <c r="C75" s="98">
        <v>0.04</v>
      </c>
      <c r="D75" s="100"/>
      <c r="E75" s="101"/>
      <c r="F75" s="161">
        <f t="shared" si="8"/>
        <v>355229.08</v>
      </c>
      <c r="G75" s="15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x14ac:dyDescent="0.2">
      <c r="A76" s="98"/>
      <c r="B76" s="99" t="s">
        <v>14</v>
      </c>
      <c r="C76" s="98">
        <v>0.03</v>
      </c>
      <c r="D76" s="100"/>
      <c r="E76" s="101"/>
      <c r="F76" s="161">
        <f t="shared" si="8"/>
        <v>266421.81</v>
      </c>
      <c r="G76" s="15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x14ac:dyDescent="0.2">
      <c r="A77" s="98"/>
      <c r="B77" s="99" t="s">
        <v>20</v>
      </c>
      <c r="C77" s="98">
        <v>0.01</v>
      </c>
      <c r="D77" s="100"/>
      <c r="E77" s="101"/>
      <c r="F77" s="161">
        <f t="shared" si="8"/>
        <v>88807.27</v>
      </c>
      <c r="G77" s="15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s="8" customFormat="1" x14ac:dyDescent="0.2">
      <c r="A78" s="98"/>
      <c r="B78" s="99" t="s">
        <v>34</v>
      </c>
      <c r="C78" s="98">
        <v>0.18</v>
      </c>
      <c r="D78" s="100"/>
      <c r="E78" s="100"/>
      <c r="F78" s="161">
        <f>C78*F73</f>
        <v>159853.09</v>
      </c>
      <c r="G78" s="15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8" customFormat="1" x14ac:dyDescent="0.2">
      <c r="A79" s="103"/>
      <c r="B79" s="107" t="s">
        <v>32</v>
      </c>
      <c r="C79" s="108">
        <v>1E-3</v>
      </c>
      <c r="D79" s="106"/>
      <c r="E79" s="100"/>
      <c r="F79" s="161">
        <f>F70*C79</f>
        <v>8880.73</v>
      </c>
      <c r="G79" s="15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8" customFormat="1" x14ac:dyDescent="0.2">
      <c r="A80" s="103"/>
      <c r="B80" s="104" t="s">
        <v>33</v>
      </c>
      <c r="C80" s="105">
        <v>0.1</v>
      </c>
      <c r="D80" s="106"/>
      <c r="E80" s="100"/>
      <c r="F80" s="161">
        <f>F70*C80</f>
        <v>888072.7</v>
      </c>
      <c r="G80" s="15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5">
      <c r="B81" s="170" t="s">
        <v>52</v>
      </c>
      <c r="C81" s="171">
        <v>1.4999999999999999E-2</v>
      </c>
      <c r="F81" s="6">
        <f>+F70*C81</f>
        <v>133210.9</v>
      </c>
    </row>
    <row r="82" spans="1:18" s="8" customFormat="1" ht="25.5" x14ac:dyDescent="0.2">
      <c r="A82" s="103"/>
      <c r="B82" s="168" t="s">
        <v>50</v>
      </c>
      <c r="C82" s="169">
        <v>0.03</v>
      </c>
      <c r="D82" s="106"/>
      <c r="E82" s="100"/>
      <c r="F82" s="161">
        <f>+F70*C82</f>
        <v>266421.81</v>
      </c>
      <c r="G82" s="15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s="11" customFormat="1" ht="12.75" customHeight="1" x14ac:dyDescent="0.2">
      <c r="A83" s="109"/>
      <c r="B83" s="102" t="s">
        <v>21</v>
      </c>
      <c r="C83" s="98">
        <v>0.05</v>
      </c>
      <c r="D83" s="43"/>
      <c r="E83" s="74"/>
      <c r="F83" s="79">
        <f>F69*C83</f>
        <v>444036.35</v>
      </c>
      <c r="G83" s="15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22" customFormat="1" x14ac:dyDescent="0.2">
      <c r="A84" s="110"/>
      <c r="B84" s="111" t="s">
        <v>31</v>
      </c>
      <c r="C84" s="112"/>
      <c r="D84" s="113"/>
      <c r="E84" s="112"/>
      <c r="F84" s="141">
        <f>SUM(F73:F83)</f>
        <v>3765428.25</v>
      </c>
      <c r="G84" s="158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s="8" customFormat="1" ht="9" customHeight="1" x14ac:dyDescent="0.2">
      <c r="A85" s="114"/>
      <c r="B85" s="114"/>
      <c r="C85" s="114"/>
      <c r="D85" s="114"/>
      <c r="E85" s="114"/>
      <c r="F85" s="115"/>
      <c r="G85" s="159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s="22" customFormat="1" ht="12.75" customHeight="1" x14ac:dyDescent="0.2">
      <c r="A86" s="116"/>
      <c r="B86" s="117" t="s">
        <v>30</v>
      </c>
      <c r="C86" s="116"/>
      <c r="D86" s="116"/>
      <c r="E86" s="116"/>
      <c r="F86" s="140">
        <f>+F70+F84</f>
        <v>12646155.199999999</v>
      </c>
      <c r="G86" s="16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s="27" customFormat="1" x14ac:dyDescent="0.25">
      <c r="A87" s="118"/>
      <c r="B87" s="119"/>
      <c r="C87" s="120"/>
      <c r="D87" s="120"/>
      <c r="E87" s="120"/>
      <c r="F87" s="121"/>
      <c r="G87" s="162"/>
      <c r="H87" s="23"/>
      <c r="I87" s="24"/>
      <c r="J87" s="25"/>
      <c r="K87" s="26"/>
      <c r="L87" s="26"/>
    </row>
    <row r="88" spans="1:18" s="27" customFormat="1" x14ac:dyDescent="0.25">
      <c r="A88" s="118"/>
      <c r="B88" s="119"/>
      <c r="C88" s="120"/>
      <c r="D88" s="120"/>
      <c r="E88" s="120"/>
      <c r="F88" s="122"/>
      <c r="G88" s="221"/>
      <c r="H88" s="23"/>
      <c r="I88" s="24"/>
      <c r="J88" s="25"/>
      <c r="K88" s="26"/>
      <c r="L88" s="26"/>
    </row>
    <row r="89" spans="1:18" s="27" customFormat="1" x14ac:dyDescent="0.25">
      <c r="A89" s="118"/>
      <c r="B89" s="119"/>
      <c r="C89" s="120"/>
      <c r="D89" s="120"/>
      <c r="E89" s="120"/>
      <c r="F89" s="122"/>
      <c r="G89" s="221"/>
      <c r="H89" s="23"/>
      <c r="I89" s="24"/>
      <c r="J89" s="25"/>
      <c r="K89" s="26"/>
      <c r="L89" s="26"/>
    </row>
    <row r="90" spans="1:18" s="27" customFormat="1" x14ac:dyDescent="0.2">
      <c r="A90" s="123" t="s">
        <v>29</v>
      </c>
      <c r="B90" s="124"/>
      <c r="C90" s="228" t="s">
        <v>28</v>
      </c>
      <c r="D90" s="228"/>
      <c r="E90" s="228"/>
      <c r="F90" s="228"/>
      <c r="G90" s="178"/>
      <c r="H90" s="26"/>
      <c r="I90" s="24"/>
      <c r="J90" s="25"/>
      <c r="K90" s="26"/>
      <c r="L90" s="26"/>
    </row>
    <row r="91" spans="1:18" s="27" customFormat="1" x14ac:dyDescent="0.2">
      <c r="A91" s="123"/>
      <c r="B91" s="124"/>
      <c r="C91" s="178"/>
      <c r="D91" s="178"/>
      <c r="E91" s="178"/>
      <c r="F91" s="178"/>
      <c r="G91" s="178"/>
      <c r="H91" s="26"/>
      <c r="I91" s="24"/>
      <c r="J91" s="25"/>
      <c r="K91" s="26"/>
      <c r="L91" s="26"/>
    </row>
    <row r="92" spans="1:18" s="27" customFormat="1" x14ac:dyDescent="0.2">
      <c r="A92" s="123"/>
      <c r="B92" s="124"/>
      <c r="C92" s="178"/>
      <c r="D92" s="178"/>
      <c r="E92" s="178"/>
      <c r="F92" s="178"/>
      <c r="G92" s="178"/>
      <c r="H92" s="26"/>
      <c r="I92" s="24"/>
      <c r="J92" s="25"/>
      <c r="K92" s="26"/>
      <c r="L92" s="26"/>
    </row>
    <row r="93" spans="1:18" s="27" customFormat="1" x14ac:dyDescent="0.2">
      <c r="A93" s="125" t="s">
        <v>27</v>
      </c>
      <c r="B93" s="124"/>
      <c r="C93" s="229" t="s">
        <v>72</v>
      </c>
      <c r="D93" s="229"/>
      <c r="E93" s="229"/>
      <c r="F93" s="229"/>
      <c r="G93" s="174"/>
      <c r="H93" s="26"/>
      <c r="I93" s="24"/>
      <c r="J93" s="25"/>
      <c r="K93" s="26"/>
      <c r="L93" s="26"/>
    </row>
    <row r="94" spans="1:18" s="27" customFormat="1" x14ac:dyDescent="0.25">
      <c r="A94" s="126" t="s">
        <v>26</v>
      </c>
      <c r="B94" s="126"/>
      <c r="C94" s="126" t="s">
        <v>26</v>
      </c>
      <c r="D94" s="126"/>
      <c r="E94" s="126"/>
      <c r="F94" s="126"/>
      <c r="G94" s="126"/>
      <c r="H94" s="26"/>
      <c r="I94" s="24"/>
      <c r="J94" s="25"/>
      <c r="K94" s="26"/>
      <c r="L94" s="26"/>
    </row>
    <row r="95" spans="1:18" s="27" customFormat="1" x14ac:dyDescent="0.25">
      <c r="A95" s="127"/>
      <c r="B95" s="126"/>
      <c r="C95" s="126"/>
      <c r="D95" s="128"/>
      <c r="E95" s="126"/>
      <c r="F95" s="126"/>
      <c r="G95" s="126"/>
      <c r="H95" s="26"/>
      <c r="I95" s="24"/>
      <c r="J95" s="25"/>
      <c r="K95" s="26"/>
      <c r="L95" s="26"/>
    </row>
    <row r="96" spans="1:18" s="27" customFormat="1" x14ac:dyDescent="0.25">
      <c r="A96" s="127"/>
      <c r="B96" s="126"/>
      <c r="C96" s="126"/>
      <c r="D96" s="128"/>
      <c r="E96" s="126"/>
      <c r="F96" s="126"/>
      <c r="G96" s="126"/>
      <c r="H96" s="26"/>
      <c r="I96" s="24"/>
      <c r="J96" s="25"/>
      <c r="K96" s="26"/>
      <c r="L96" s="26"/>
    </row>
    <row r="97" spans="1:12" s="27" customFormat="1" x14ac:dyDescent="0.25">
      <c r="A97" s="129"/>
      <c r="B97" s="175"/>
      <c r="C97" s="130"/>
      <c r="D97" s="175"/>
      <c r="E97" s="130"/>
      <c r="F97" s="130"/>
      <c r="G97" s="130"/>
      <c r="H97" s="26"/>
      <c r="I97" s="24"/>
      <c r="J97" s="25"/>
      <c r="K97" s="26"/>
      <c r="L97" s="26"/>
    </row>
    <row r="98" spans="1:12" s="27" customFormat="1" x14ac:dyDescent="0.2">
      <c r="A98" s="131" t="s">
        <v>22</v>
      </c>
      <c r="B98" s="132"/>
      <c r="C98" s="230" t="s">
        <v>23</v>
      </c>
      <c r="D98" s="230"/>
      <c r="E98" s="230"/>
      <c r="F98" s="230"/>
      <c r="G98" s="175"/>
      <c r="H98" s="26"/>
      <c r="I98" s="24"/>
      <c r="J98" s="25"/>
      <c r="K98" s="26"/>
      <c r="L98" s="26"/>
    </row>
    <row r="99" spans="1:12" s="27" customFormat="1" x14ac:dyDescent="0.25">
      <c r="A99" s="129"/>
      <c r="B99" s="132"/>
      <c r="C99" s="133"/>
      <c r="D99" s="175"/>
      <c r="E99" s="133"/>
      <c r="F99" s="133"/>
      <c r="G99" s="133"/>
      <c r="H99" s="26"/>
      <c r="I99" s="24"/>
      <c r="J99" s="25"/>
      <c r="K99" s="26"/>
      <c r="L99" s="26"/>
    </row>
    <row r="100" spans="1:12" s="27" customFormat="1" x14ac:dyDescent="0.25">
      <c r="A100" s="129"/>
      <c r="B100" s="132"/>
      <c r="C100" s="133"/>
      <c r="D100" s="175"/>
      <c r="E100" s="133"/>
      <c r="F100" s="133"/>
      <c r="G100" s="133"/>
      <c r="H100" s="26"/>
      <c r="I100" s="24"/>
      <c r="J100" s="25"/>
      <c r="K100" s="26"/>
      <c r="L100" s="26"/>
    </row>
    <row r="101" spans="1:12" s="27" customFormat="1" x14ac:dyDescent="0.25">
      <c r="A101" s="134" t="s">
        <v>70</v>
      </c>
      <c r="B101" s="135"/>
      <c r="C101" s="226" t="s">
        <v>78</v>
      </c>
      <c r="D101" s="226"/>
      <c r="E101" s="226"/>
      <c r="F101" s="226"/>
      <c r="G101" s="176"/>
      <c r="H101" s="26"/>
      <c r="I101" s="24"/>
      <c r="J101" s="25"/>
      <c r="K101" s="26"/>
      <c r="L101" s="26"/>
    </row>
    <row r="102" spans="1:12" s="27" customFormat="1" x14ac:dyDescent="0.25">
      <c r="A102" s="126" t="s">
        <v>25</v>
      </c>
      <c r="B102" s="135"/>
      <c r="C102" s="226" t="s">
        <v>24</v>
      </c>
      <c r="D102" s="226"/>
      <c r="E102" s="226"/>
      <c r="F102" s="226"/>
      <c r="G102" s="176"/>
      <c r="H102" s="26"/>
      <c r="I102" s="24"/>
      <c r="J102" s="25"/>
      <c r="K102" s="26"/>
      <c r="L102" s="26"/>
    </row>
    <row r="103" spans="1:12" s="27" customFormat="1" x14ac:dyDescent="0.2">
      <c r="A103" s="136"/>
      <c r="B103" s="136"/>
      <c r="C103" s="137"/>
      <c r="D103" s="137"/>
      <c r="E103" s="138"/>
      <c r="F103" s="138"/>
      <c r="G103" s="138"/>
      <c r="H103" s="26"/>
      <c r="I103" s="24"/>
      <c r="J103" s="25"/>
      <c r="K103" s="26"/>
      <c r="L103" s="26"/>
    </row>
    <row r="104" spans="1:12" s="27" customFormat="1" x14ac:dyDescent="0.2">
      <c r="A104" s="136"/>
      <c r="B104" s="136"/>
      <c r="C104" s="137"/>
      <c r="D104" s="137"/>
      <c r="E104" s="138"/>
      <c r="F104" s="138"/>
      <c r="G104" s="138"/>
      <c r="H104" s="26"/>
      <c r="I104" s="24"/>
      <c r="J104" s="25"/>
      <c r="K104" s="26"/>
      <c r="L104" s="26"/>
    </row>
    <row r="105" spans="1:12" s="27" customFormat="1" x14ac:dyDescent="0.2">
      <c r="A105" s="139"/>
      <c r="B105" s="136"/>
      <c r="C105" s="137"/>
      <c r="D105" s="137"/>
      <c r="E105" s="138"/>
      <c r="F105" s="138"/>
      <c r="G105" s="138"/>
      <c r="H105" s="26"/>
      <c r="I105" s="24"/>
      <c r="J105" s="25"/>
      <c r="K105" s="26"/>
      <c r="L105" s="26"/>
    </row>
    <row r="106" spans="1:12" x14ac:dyDescent="0.25">
      <c r="A106" s="165"/>
      <c r="B106" s="165"/>
      <c r="C106" s="212"/>
      <c r="D106" s="213"/>
      <c r="E106" s="214"/>
      <c r="F106" s="214"/>
      <c r="G106" s="214"/>
      <c r="H106" s="165"/>
      <c r="I106" s="165"/>
      <c r="J106" s="165"/>
      <c r="K106" s="2"/>
    </row>
    <row r="107" spans="1:12" x14ac:dyDescent="0.25">
      <c r="A107" s="165"/>
      <c r="B107" s="165"/>
      <c r="C107" s="212"/>
      <c r="D107" s="213"/>
      <c r="E107" s="214"/>
      <c r="F107" s="214"/>
      <c r="G107" s="214"/>
      <c r="H107" s="165"/>
      <c r="I107" s="165"/>
      <c r="J107" s="165"/>
      <c r="K107" s="2"/>
    </row>
    <row r="108" spans="1:12" x14ac:dyDescent="0.25">
      <c r="A108" s="165"/>
      <c r="B108" s="165"/>
      <c r="C108" s="212"/>
      <c r="D108" s="213"/>
      <c r="E108" s="214"/>
      <c r="F108" s="214"/>
      <c r="G108" s="214"/>
      <c r="H108" s="165"/>
      <c r="I108" s="165"/>
      <c r="J108" s="165"/>
      <c r="K108" s="2"/>
    </row>
    <row r="109" spans="1:12" x14ac:dyDescent="0.25">
      <c r="A109" s="165"/>
      <c r="B109" s="165"/>
      <c r="C109" s="212"/>
      <c r="D109" s="213"/>
      <c r="E109" s="214"/>
      <c r="F109" s="214"/>
      <c r="G109" s="214"/>
      <c r="H109" s="165"/>
      <c r="I109" s="165"/>
      <c r="J109" s="165"/>
      <c r="K109" s="2"/>
    </row>
    <row r="110" spans="1:12" x14ac:dyDescent="0.25">
      <c r="A110" s="165"/>
      <c r="B110" s="165"/>
      <c r="C110" s="212"/>
      <c r="D110" s="213"/>
      <c r="E110" s="214"/>
      <c r="F110" s="214"/>
      <c r="G110" s="214"/>
      <c r="H110" s="165"/>
      <c r="I110" s="165"/>
      <c r="J110" s="165"/>
      <c r="K110" s="2"/>
    </row>
    <row r="111" spans="1:12" x14ac:dyDescent="0.25">
      <c r="A111" s="165"/>
      <c r="B111" s="165"/>
      <c r="C111" s="212"/>
      <c r="D111" s="213"/>
      <c r="E111" s="214"/>
      <c r="F111" s="214"/>
      <c r="G111" s="214"/>
      <c r="H111" s="165"/>
      <c r="I111" s="165"/>
      <c r="J111" s="165"/>
      <c r="K111" s="2"/>
    </row>
    <row r="112" spans="1:12" x14ac:dyDescent="0.25">
      <c r="A112" s="165"/>
      <c r="B112" s="165"/>
      <c r="C112" s="212"/>
      <c r="D112" s="213"/>
      <c r="E112" s="214"/>
      <c r="F112" s="214"/>
      <c r="G112" s="214"/>
      <c r="H112" s="165"/>
      <c r="I112" s="165"/>
      <c r="J112" s="165"/>
      <c r="K112" s="2"/>
    </row>
    <row r="113" spans="1:11" x14ac:dyDescent="0.25">
      <c r="A113" s="165"/>
      <c r="B113" s="165"/>
      <c r="C113" s="212"/>
      <c r="D113" s="213"/>
      <c r="E113" s="214"/>
      <c r="F113" s="214"/>
      <c r="G113" s="214"/>
      <c r="H113" s="165"/>
      <c r="I113" s="165"/>
      <c r="J113" s="165"/>
      <c r="K113" s="2"/>
    </row>
    <row r="114" spans="1:11" x14ac:dyDescent="0.25">
      <c r="A114" s="165"/>
      <c r="B114" s="165"/>
      <c r="C114" s="212"/>
      <c r="D114" s="213"/>
      <c r="E114" s="214"/>
      <c r="F114" s="214"/>
      <c r="G114" s="214"/>
      <c r="H114" s="165"/>
      <c r="I114" s="165"/>
      <c r="J114" s="165"/>
      <c r="K114" s="2"/>
    </row>
    <row r="115" spans="1:11" x14ac:dyDescent="0.25">
      <c r="A115" s="165"/>
      <c r="B115" s="165"/>
      <c r="C115" s="212"/>
      <c r="D115" s="213"/>
      <c r="E115" s="214"/>
      <c r="F115" s="214"/>
      <c r="G115" s="214"/>
      <c r="H115" s="165"/>
      <c r="I115" s="165"/>
      <c r="J115" s="165"/>
      <c r="K115" s="2"/>
    </row>
    <row r="116" spans="1:11" x14ac:dyDescent="0.25">
      <c r="A116" s="165"/>
      <c r="B116" s="165"/>
      <c r="C116" s="212"/>
      <c r="D116" s="213"/>
      <c r="E116" s="214"/>
      <c r="F116" s="214"/>
      <c r="G116" s="214"/>
      <c r="H116" s="165"/>
      <c r="I116" s="165"/>
      <c r="J116" s="165"/>
      <c r="K116" s="2"/>
    </row>
    <row r="117" spans="1:11" x14ac:dyDescent="0.25">
      <c r="A117" s="165"/>
      <c r="B117" s="165"/>
      <c r="C117" s="212"/>
      <c r="D117" s="213"/>
      <c r="E117" s="214"/>
      <c r="F117" s="214"/>
      <c r="G117" s="214"/>
      <c r="H117" s="165"/>
      <c r="I117" s="165"/>
      <c r="J117" s="165"/>
      <c r="K117" s="2"/>
    </row>
    <row r="118" spans="1:11" x14ac:dyDescent="0.25">
      <c r="A118" s="165"/>
      <c r="B118" s="165"/>
      <c r="C118" s="212"/>
      <c r="D118" s="213"/>
      <c r="E118" s="214"/>
      <c r="F118" s="214"/>
      <c r="G118" s="214"/>
      <c r="H118" s="165"/>
      <c r="I118" s="165"/>
      <c r="J118" s="165"/>
      <c r="K118" s="2"/>
    </row>
    <row r="119" spans="1:11" x14ac:dyDescent="0.25">
      <c r="A119" s="165"/>
      <c r="B119" s="165"/>
      <c r="C119" s="212"/>
      <c r="D119" s="213"/>
      <c r="E119" s="214"/>
      <c r="F119" s="214"/>
      <c r="G119" s="214"/>
      <c r="H119" s="165"/>
      <c r="I119" s="165"/>
      <c r="J119" s="165"/>
      <c r="K119" s="2"/>
    </row>
    <row r="120" spans="1:11" x14ac:dyDescent="0.25">
      <c r="A120" s="165"/>
      <c r="B120" s="165"/>
      <c r="C120" s="212"/>
      <c r="D120" s="213"/>
      <c r="E120" s="214"/>
      <c r="F120" s="214"/>
      <c r="G120" s="214"/>
      <c r="H120" s="165"/>
      <c r="I120" s="165"/>
      <c r="J120" s="165"/>
      <c r="K120" s="2"/>
    </row>
    <row r="121" spans="1:11" x14ac:dyDescent="0.25">
      <c r="A121" s="165"/>
      <c r="B121" s="165"/>
      <c r="C121" s="212"/>
      <c r="D121" s="213"/>
      <c r="E121" s="214"/>
      <c r="F121" s="214"/>
      <c r="G121" s="214"/>
      <c r="H121" s="165"/>
      <c r="I121" s="165"/>
      <c r="J121" s="165"/>
      <c r="K121" s="2"/>
    </row>
    <row r="122" spans="1:11" x14ac:dyDescent="0.25">
      <c r="A122" s="165"/>
      <c r="B122" s="165"/>
      <c r="C122" s="212"/>
      <c r="D122" s="213"/>
      <c r="E122" s="214"/>
      <c r="F122" s="214"/>
      <c r="G122" s="214"/>
      <c r="H122" s="165"/>
      <c r="I122" s="165"/>
      <c r="J122" s="165"/>
      <c r="K122" s="2"/>
    </row>
    <row r="123" spans="1:11" x14ac:dyDescent="0.25">
      <c r="A123" s="165"/>
      <c r="B123" s="165"/>
      <c r="C123" s="212"/>
      <c r="D123" s="213"/>
      <c r="E123" s="214"/>
      <c r="F123" s="214"/>
      <c r="G123" s="214"/>
      <c r="H123" s="165"/>
      <c r="I123" s="165"/>
      <c r="J123" s="165"/>
      <c r="K123" s="2"/>
    </row>
    <row r="124" spans="1:11" x14ac:dyDescent="0.25">
      <c r="A124" s="165"/>
      <c r="B124" s="165"/>
      <c r="C124" s="212"/>
      <c r="D124" s="213"/>
      <c r="E124" s="214"/>
      <c r="F124" s="214"/>
      <c r="G124" s="214"/>
      <c r="H124" s="165"/>
      <c r="I124" s="165"/>
      <c r="J124" s="165"/>
      <c r="K124" s="2"/>
    </row>
    <row r="125" spans="1:11" x14ac:dyDescent="0.25">
      <c r="A125" s="165"/>
      <c r="B125" s="165"/>
      <c r="C125" s="212"/>
      <c r="D125" s="213"/>
      <c r="E125" s="214"/>
      <c r="F125" s="214"/>
      <c r="G125" s="214"/>
      <c r="H125" s="165"/>
      <c r="I125" s="165"/>
      <c r="J125" s="165"/>
      <c r="K125" s="2"/>
    </row>
    <row r="126" spans="1:11" x14ac:dyDescent="0.25">
      <c r="A126" s="165"/>
      <c r="B126" s="165"/>
      <c r="C126" s="212"/>
      <c r="D126" s="213"/>
      <c r="E126" s="214"/>
      <c r="F126" s="214"/>
      <c r="G126" s="214"/>
      <c r="H126" s="165"/>
      <c r="I126" s="165"/>
      <c r="J126" s="165"/>
      <c r="K126" s="2"/>
    </row>
    <row r="127" spans="1:11" x14ac:dyDescent="0.25">
      <c r="A127" s="165"/>
      <c r="B127" s="165"/>
      <c r="C127" s="212"/>
      <c r="D127" s="213"/>
      <c r="E127" s="214"/>
      <c r="F127" s="214"/>
      <c r="G127" s="214"/>
      <c r="H127" s="165"/>
      <c r="I127" s="165"/>
      <c r="J127" s="165"/>
      <c r="K127" s="2"/>
    </row>
    <row r="128" spans="1:11" x14ac:dyDescent="0.25">
      <c r="A128" s="165"/>
      <c r="B128" s="165"/>
      <c r="C128" s="212"/>
      <c r="D128" s="213"/>
      <c r="E128" s="214"/>
      <c r="F128" s="214"/>
      <c r="G128" s="214"/>
      <c r="H128" s="165"/>
      <c r="I128" s="165"/>
      <c r="J128" s="165"/>
      <c r="K128" s="2"/>
    </row>
    <row r="129" spans="1:11" x14ac:dyDescent="0.25">
      <c r="A129" s="165"/>
      <c r="B129" s="165"/>
      <c r="C129" s="212"/>
      <c r="D129" s="213"/>
      <c r="E129" s="214"/>
      <c r="F129" s="214"/>
      <c r="G129" s="214"/>
      <c r="H129" s="165"/>
      <c r="I129" s="165"/>
      <c r="J129" s="165"/>
      <c r="K129" s="2"/>
    </row>
    <row r="130" spans="1:11" x14ac:dyDescent="0.25">
      <c r="A130" s="165"/>
      <c r="B130" s="165"/>
      <c r="C130" s="212"/>
      <c r="D130" s="213"/>
      <c r="E130" s="214"/>
      <c r="F130" s="214"/>
      <c r="G130" s="214"/>
      <c r="H130" s="165"/>
      <c r="I130" s="165"/>
      <c r="J130" s="165"/>
      <c r="K130" s="2"/>
    </row>
    <row r="131" spans="1:11" x14ac:dyDescent="0.25">
      <c r="A131" s="165"/>
      <c r="B131" s="165"/>
      <c r="C131" s="212"/>
      <c r="D131" s="213"/>
      <c r="E131" s="214"/>
      <c r="F131" s="214"/>
      <c r="G131" s="214"/>
      <c r="H131" s="165"/>
      <c r="I131" s="165"/>
      <c r="J131" s="165"/>
      <c r="K131" s="2"/>
    </row>
    <row r="132" spans="1:11" x14ac:dyDescent="0.25">
      <c r="A132" s="165"/>
      <c r="B132" s="165"/>
      <c r="C132" s="212"/>
      <c r="D132" s="213"/>
      <c r="E132" s="214"/>
      <c r="F132" s="214"/>
      <c r="G132" s="214"/>
      <c r="H132" s="165"/>
      <c r="I132" s="165"/>
      <c r="J132" s="165"/>
      <c r="K132" s="2"/>
    </row>
    <row r="133" spans="1:11" x14ac:dyDescent="0.25">
      <c r="A133" s="165"/>
      <c r="B133" s="165"/>
      <c r="C133" s="212"/>
      <c r="D133" s="213"/>
      <c r="E133" s="214"/>
      <c r="F133" s="214"/>
      <c r="G133" s="214"/>
      <c r="H133" s="165"/>
      <c r="I133" s="165"/>
      <c r="J133" s="165"/>
      <c r="K133" s="2"/>
    </row>
    <row r="134" spans="1:11" x14ac:dyDescent="0.25">
      <c r="A134" s="165"/>
      <c r="B134" s="165"/>
      <c r="C134" s="212"/>
      <c r="D134" s="213"/>
      <c r="E134" s="214"/>
      <c r="F134" s="214"/>
      <c r="G134" s="214"/>
      <c r="H134" s="165"/>
      <c r="I134" s="165"/>
      <c r="J134" s="165"/>
      <c r="K134" s="2"/>
    </row>
    <row r="135" spans="1:11" x14ac:dyDescent="0.25">
      <c r="A135" s="165"/>
      <c r="B135" s="165"/>
      <c r="C135" s="212"/>
      <c r="D135" s="213"/>
      <c r="E135" s="214"/>
      <c r="F135" s="214"/>
      <c r="G135" s="214"/>
      <c r="H135" s="165"/>
      <c r="I135" s="165"/>
      <c r="J135" s="165"/>
      <c r="K135" s="2"/>
    </row>
    <row r="136" spans="1:11" x14ac:dyDescent="0.25">
      <c r="A136" s="165"/>
      <c r="B136" s="165"/>
      <c r="C136" s="212"/>
      <c r="D136" s="213"/>
      <c r="E136" s="214"/>
      <c r="F136" s="214"/>
      <c r="G136" s="214"/>
      <c r="H136" s="165"/>
      <c r="I136" s="165"/>
      <c r="J136" s="165"/>
      <c r="K136" s="2"/>
    </row>
    <row r="137" spans="1:11" x14ac:dyDescent="0.25">
      <c r="A137" s="165"/>
      <c r="B137" s="165"/>
      <c r="C137" s="212"/>
      <c r="D137" s="213"/>
      <c r="E137" s="214"/>
      <c r="F137" s="214"/>
      <c r="G137" s="214"/>
      <c r="H137" s="165"/>
      <c r="I137" s="165"/>
      <c r="J137" s="165"/>
      <c r="K137" s="2"/>
    </row>
    <row r="138" spans="1:11" x14ac:dyDescent="0.25">
      <c r="A138" s="165"/>
      <c r="B138" s="165"/>
      <c r="C138" s="212"/>
      <c r="D138" s="213"/>
      <c r="E138" s="214"/>
      <c r="F138" s="214"/>
      <c r="G138" s="214"/>
      <c r="H138" s="165"/>
      <c r="I138" s="165"/>
      <c r="J138" s="165"/>
      <c r="K138" s="2"/>
    </row>
  </sheetData>
  <mergeCells count="11">
    <mergeCell ref="C102:F102"/>
    <mergeCell ref="B7:F7"/>
    <mergeCell ref="C90:F90"/>
    <mergeCell ref="C93:F93"/>
    <mergeCell ref="C98:F98"/>
    <mergeCell ref="C101:F101"/>
    <mergeCell ref="A1:F1"/>
    <mergeCell ref="A2:F2"/>
    <mergeCell ref="A3:F3"/>
    <mergeCell ref="A4:F4"/>
    <mergeCell ref="A5:F5"/>
  </mergeCells>
  <printOptions horizontalCentered="1"/>
  <pageMargins left="0.23622047244094491" right="0.15748031496062992" top="0.11811023622047245" bottom="0.15748031496062992" header="3.937007874015748E-2" footer="0"/>
  <pageSetup scale="90" orientation="portrait" horizontalDpi="4294967295" verticalDpi="4294967295" r:id="rId1"/>
  <headerFooter alignWithMargins="0">
    <oddFooter>&amp;C&amp;6Página &amp;P de &amp;N</oddFooter>
  </headerFooter>
  <rowBreaks count="2" manualBreakCount="2">
    <brk id="45" max="5" man="1"/>
    <brk id="69" max="5" man="1"/>
  </rowBreaks>
  <ignoredErrors>
    <ignoredError sqref="F83 F41:F64 F79:F82 F14:F30 F31:F35 F65:F77 F36:F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7FC7F-2509-49DF-B4D2-3C01DC617973}"/>
</file>

<file path=customXml/itemProps2.xml><?xml version="1.0" encoding="utf-8"?>
<ds:datastoreItem xmlns:ds="http://schemas.openxmlformats.org/officeDocument/2006/customXml" ds:itemID="{00502228-07A6-418E-902E-BB7FADE6BCA6}"/>
</file>

<file path=customXml/itemProps3.xml><?xml version="1.0" encoding="utf-8"?>
<ds:datastoreItem xmlns:ds="http://schemas.openxmlformats.org/officeDocument/2006/customXml" ds:itemID="{C9AD0643-F11A-4BA5-AE18-70D8C4610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18</vt:lpstr>
      <vt:lpstr>'LOTE 18'!Área_de_impresión</vt:lpstr>
      <vt:lpstr>'LOTE 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2020-11-18T16:07:44Z</cp:lastPrinted>
  <dcterms:created xsi:type="dcterms:W3CDTF">2018-05-23T14:28:08Z</dcterms:created>
  <dcterms:modified xsi:type="dcterms:W3CDTF">2021-01-14T16:37:05Z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