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klin.morillo\Desktop\"/>
    </mc:Choice>
  </mc:AlternateContent>
  <bookViews>
    <workbookView xWindow="-120" yWindow="-120" windowWidth="29040" windowHeight="15840"/>
  </bookViews>
  <sheets>
    <sheet name="ACTUALIZADO NO.1 " sheetId="1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" localSheetId="0">[1]M.O.!#REF!</definedName>
    <definedName name="\">[1]M.O.!#REF!</definedName>
    <definedName name="\a" localSheetId="0">#REF!</definedName>
    <definedName name="\a">#REF!</definedName>
    <definedName name="\b" localSheetId="0">[2]PRESUPUESTO!#REF!</definedName>
    <definedName name="\b">[2]PRESUPUESTO!#REF!</definedName>
    <definedName name="\c">#N/A</definedName>
    <definedName name="\d">#N/A</definedName>
    <definedName name="\f" localSheetId="0">[2]PRESUPUESTO!#REF!</definedName>
    <definedName name="\f">[2]PRESUPUESTO!#REF!</definedName>
    <definedName name="\i" localSheetId="0">[2]PRESUPUESTO!#REF!</definedName>
    <definedName name="\i">[2]PRESUPUESTO!#REF!</definedName>
    <definedName name="\m" localSheetId="0">[2]PRESUPUESTO!#REF!</definedName>
    <definedName name="\m">[2]PRESUPUESTO!#REF!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[2]PRESUPUESTO!#REF!</definedName>
    <definedName name="\z">[2]PRESUPUESTO!#REF!</definedName>
    <definedName name="___________ZC1" localSheetId="0">#REF!</definedName>
    <definedName name="___________ZC1">#REF!</definedName>
    <definedName name="___________ZE1" localSheetId="0">#REF!</definedName>
    <definedName name="___________ZE1">#REF!</definedName>
    <definedName name="___________ZE2" localSheetId="0">#REF!</definedName>
    <definedName name="___________ZE2">#REF!</definedName>
    <definedName name="___________ZE3" localSheetId="0">#REF!</definedName>
    <definedName name="___________ZE3">#REF!</definedName>
    <definedName name="___________ZE4" localSheetId="0">#REF!</definedName>
    <definedName name="___________ZE4">#REF!</definedName>
    <definedName name="___________ZE5" localSheetId="0">#REF!</definedName>
    <definedName name="___________ZE5">#REF!</definedName>
    <definedName name="___________ZE6" localSheetId="0">#REF!</definedName>
    <definedName name="___________ZE6">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MZ1155">[3]Mezcla!$F$37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hor280">[4]Analisis!$D$63</definedName>
    <definedName name="___pu5">[5]Sheet5!$E:$E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pu5">[6]Sheet5!$E:$E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pl12">[7]analisis!$G$2477</definedName>
    <definedName name="_pl316">[7]analisis!$G$2513</definedName>
    <definedName name="_pl38">[7]analisis!$G$2486</definedName>
    <definedName name="_pu5">[8]Sheet5!$E:$E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VAR38">[9]Precio!$F$11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[10]PVC!#REF!</definedName>
    <definedName name="a">[10]PVC!#REF!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[11]M.O.!#REF!</definedName>
    <definedName name="AA">[11]M.O.!#REF!</definedName>
    <definedName name="aa_3">"$#REF!.$B$109"</definedName>
    <definedName name="AAG">[9]Precio!$F$20</definedName>
    <definedName name="AC">[3]insumo!$D$4</definedName>
    <definedName name="AC38G40">'[12]LISTADO INSUMOS DEL 2000'!$I$29</definedName>
    <definedName name="acero" localSheetId="0">#REF!</definedName>
    <definedName name="acero">#REF!</definedName>
    <definedName name="Acero_1_2_____Grado_40">[13]Insumos!$B$6:$D$6</definedName>
    <definedName name="Acero_1_4______Grado_40">[13]Insumos!$B$7:$D$7</definedName>
    <definedName name="Acero_2">#N/A</definedName>
    <definedName name="Acero_3">#N/A</definedName>
    <definedName name="Acero_3_4__1_____Grado_40">[13]Insumos!$B$8:$D$8</definedName>
    <definedName name="Acero_3_8______Grado_40">[13]Insumos!$B$9:$D$9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[14]INS!#REF!</definedName>
    <definedName name="ACUEDUCTO">[14]INS!#REF!</definedName>
    <definedName name="ACUEDUCTO_8" localSheetId="0">#REF!</definedName>
    <definedName name="ACUEDUCTO_8">#REF!</definedName>
    <definedName name="ADA" localSheetId="0">'[15]CUB-10181-3(Rescision)'!#REF!</definedName>
    <definedName name="ADA">'[15]CUB-10181-3(Rescision)'!#REF!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">[9]Precio!$F$21</definedName>
    <definedName name="Agregado_3">#N/A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3">#N/A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18">[9]Precio!$F$15</definedName>
    <definedName name="Alambre_3">#N/A</definedName>
    <definedName name="Alambre_No._18">[13]Insumos!$B$20:$D$20</definedName>
    <definedName name="Alambre_No.18_3">#N/A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>[16]M.O.!$C$12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lq._Madera_P_Rampa_____Incl._M_O">[13]Insumos!$B$127:$D$127</definedName>
    <definedName name="Alq._Madera_P_Viga_____Incl._M_O">[13]Insumos!$B$128:$D$128</definedName>
    <definedName name="Alq._Madera_P_Vigas_y_Columnas_Amarre____Incl._M_O">[13]Insumos!$B$129:$D$129</definedName>
    <definedName name="altura" localSheetId="0">[17]presupuesto!#REF!</definedName>
    <definedName name="altura">[17]presupuesto!#REF!</definedName>
    <definedName name="ana">[2]PRESUPUESTO!$C$4</definedName>
    <definedName name="ana_6" localSheetId="0">#REF!</definedName>
    <definedName name="ana_6">#REF!</definedName>
    <definedName name="analiis" localSheetId="0">[16]M.O.!#REF!</definedName>
    <definedName name="analiis">[16]M.O.!#REF!</definedName>
    <definedName name="analisis" localSheetId="0">#REF!</definedName>
    <definedName name="analisis">#REF!</definedName>
    <definedName name="ANALISSSSS">#N/A</definedName>
    <definedName name="ANALISSSSS_6" localSheetId="0">#REF!</definedName>
    <definedName name="ANALISSSSS_6">#REF!</definedName>
    <definedName name="Anclaje_de_Pilotes_3">#N/A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3">"$#REF!.$B$246"</definedName>
    <definedName name="ANGULAR_8" localSheetId="0">#REF!</definedName>
    <definedName name="ANGULAR_8">#REF!</definedName>
    <definedName name="AP" localSheetId="0">#REF!</definedName>
    <definedName name="AP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area" localSheetId="0">[17]presupuesto!#REF!</definedName>
    <definedName name="area">[17]presupuesto!#REF!</definedName>
    <definedName name="_xlnm.Extract" localSheetId="0">#REF!</definedName>
    <definedName name="_xlnm.Extract">#REF!</definedName>
    <definedName name="_xlnm.Print_Area" localSheetId="0">'ACTUALIZADO NO.1 '!$A$1:$F$227</definedName>
    <definedName name="_xlnm.Print_Area">#REF!</definedName>
    <definedName name="Arena_Gruesa_Lavada">[13]Insumos!$B$16:$D$16</definedName>
    <definedName name="ARENA_LAV_CLASIF">'[18]MATERIALES LISTADO'!$D$9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[19]M.O.!#REF!</definedName>
    <definedName name="as">[19]M.O.!#REF!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T" localSheetId="0">#REF!</definedName>
    <definedName name="AT">#REF!</definedName>
    <definedName name="AY" localSheetId="0">#REF!</definedName>
    <definedName name="AY">#REF!</definedName>
    <definedName name="AYCARP" localSheetId="0">[14]INS!#REF!</definedName>
    <definedName name="AYCARP">[14]INS!#REF!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[20]ADDENDA!#REF!</definedName>
    <definedName name="b">[20]ADDENDA!#REF!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RANDILLA_3">#N/A</definedName>
    <definedName name="barra12">[7]analisis!$G$2860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CK0.15M">[3]insumo!$D$9</definedName>
    <definedName name="BLOCK0.20M">[3]insumo!$D$10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_de_6">[13]Insumos!$B$22:$D$22</definedName>
    <definedName name="Bloques_de_8">[13]Insumos!$B$23:$D$23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[21]INSU!$B$42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rrar_Esc.">[22]Escalera!$J$9:$M$9,[22]Escalera!$J$10:$R$10,[22]Escalera!$AL$14:$AM$14,[22]Escalera!$AL$16:$AM$16,[22]Escalera!$I$16:$M$16,[22]Escalera!$B$19:$AE$32,[22]Escalera!$AN$19:$AQ$32</definedName>
    <definedName name="Borrar_Muros">[22]Muros!$W$15:$Z$15,[22]Muros!$AA$15:$AD$15,[22]Muros!$AF$13,[22]Muros!$K$20:$L$20,[22]Muros!$O$26:$P$26</definedName>
    <definedName name="Borrar_Precio">'[23]Cotz.'!$F$23:$F$800,'[23]Cotz.'!$K$280:$K$800</definedName>
    <definedName name="Borrar_V.C1">[24]qqVgas!$J$9:$M$9,[24]qqVgas!$J$10:$R$10,[24]qqVgas!$AJ$11:$AK$11,[24]qqVgas!$AR$11:$AS$11,[24]qqVgas!$AG$13:$AH$13,[24]qqVgas!$AP$13:$AQ$13,[24]qqVgas!$D$16:$AC$195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[16]M.O.!$C$9</definedName>
    <definedName name="BRIGADATOPOGRAFICA_6" localSheetId="0">#REF!</definedName>
    <definedName name="BRIGADATOPOGRAFICA_6">#REF!</definedName>
    <definedName name="BVNBVNBV" localSheetId="0">[25]M.O.!#REF!</definedName>
    <definedName name="BVNBVNBV">[25]M.O.!#REF!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[26]precios!#REF!</definedName>
    <definedName name="caballeteasbecto">[26]precios!#REF!</definedName>
    <definedName name="caballeteasbecto_8" localSheetId="0">#REF!</definedName>
    <definedName name="caballeteasbecto_8">#REF!</definedName>
    <definedName name="caballeteasbeto" localSheetId="0">[26]precios!#REF!</definedName>
    <definedName name="caballeteasbeto">[26]precios!#REF!</definedName>
    <definedName name="caballeteasbeto_8" localSheetId="0">#REF!</definedName>
    <definedName name="caballeteasbeto_8">#REF!</definedName>
    <definedName name="Cable_de_Postensado_3">#N/A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nt_3">"$#REF!.$D$1:$D$65534"</definedName>
    <definedName name="CANT1_3">"$#REF!.$D$1:$D$65534"</definedName>
    <definedName name="cant5">[5]Sheet5!$C:$C</definedName>
    <definedName name="CANT6_3">"$#REF!.$C$1:$C$65534"</definedName>
    <definedName name="canta_3">"$#REF!.$H$1:$H$65534"</definedName>
    <definedName name="CANTIDADPRESUPUESTO_3">"$#REF!.$C$1:$C$65534"</definedName>
    <definedName name="cantp_3">"$#REF!.$J$1:$J$65534"</definedName>
    <definedName name="cantpre_3">"$#REF!.$D$1:$D$65534"</definedName>
    <definedName name="cantt_3">"$#REF!.$L$1:$L$65534"</definedName>
    <definedName name="CAR.SOC">'[27]Cargas Sociales'!$G$23</definedName>
    <definedName name="CARACOL" localSheetId="0">[16]M.O.!#REF!</definedName>
    <definedName name="CARACOL">[16]M.O.!#REF!</definedName>
    <definedName name="CARANTEPECHO" localSheetId="0">[16]M.O.!#REF!</definedName>
    <definedName name="CARANTEPECHO">[16]M.O.!#REF!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[16]M.O.!#REF!</definedName>
    <definedName name="CARCOL30">[16]M.O.!#REF!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[16]M.O.!#REF!</definedName>
    <definedName name="CARCOL50">[16]M.O.!#REF!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[16]M.O.!#REF!</definedName>
    <definedName name="CARCOL51">[16]M.O.!#REF!</definedName>
    <definedName name="CARCOLAMARRE" localSheetId="0">[16]M.O.!#REF!</definedName>
    <definedName name="CARCOLAMARRE">[16]M.O.!#REF!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[16]M.O.!#REF!</definedName>
    <definedName name="CARLOSAPLA">[16]M.O.!#REF!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[16]M.O.!#REF!</definedName>
    <definedName name="CARLOSAVARIASAGUAS">[16]M.O.!#REF!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[16]M.O.!#REF!</definedName>
    <definedName name="CARMURO">[16]M.O.!#REF!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[14]INS!#REF!</definedName>
    <definedName name="CARP1">[14]INS!#REF!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[14]INS!#REF!</definedName>
    <definedName name="CARP2">[14]INS!#REF!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[16]M.O.!#REF!</definedName>
    <definedName name="CARPDINTEL">[16]M.O.!#REF!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[16]M.O.!#REF!</definedName>
    <definedName name="CARPVIGA2040">[16]M.O.!#REF!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[16]M.O.!#REF!</definedName>
    <definedName name="CARPVIGA3050">[16]M.O.!#REF!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[16]M.O.!#REF!</definedName>
    <definedName name="CARPVIGA3060">[16]M.O.!#REF!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[16]M.O.!#REF!</definedName>
    <definedName name="CARPVIGA4080">[16]M.O.!#REF!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[16]M.O.!#REF!</definedName>
    <definedName name="CARRAMPA">[16]M.O.!#REF!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[16]M.O.!#REF!</definedName>
    <definedName name="CASABE">[16]M.O.!#REF!</definedName>
    <definedName name="CASABE_8" localSheetId="0">#REF!</definedName>
    <definedName name="CASABE_8">#REF!</definedName>
    <definedName name="CASBESTO" localSheetId="0">[16]M.O.!#REF!</definedName>
    <definedName name="CASBESTO">[16]M.O.!#REF!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ting_Bed_3">#N/A</definedName>
    <definedName name="CAT214BFT">[28]EQUIPOS!$I$15</definedName>
    <definedName name="Cat950B">[28]EQUIPOS!$I$14</definedName>
    <definedName name="CBLOCK10" localSheetId="0">[14]INS!#REF!</definedName>
    <definedName name="CBLOCK10">[14]INS!#REF!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'[29]LISTADO INSUMOS DEL 2000'!$I$29</definedName>
    <definedName name="cem">[9]Precio!$F$9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3">#N/A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P">[3]insumo!$D$13</definedName>
    <definedName name="CEN" localSheetId="0">#REF!</definedName>
    <definedName name="CEN">#REF!</definedName>
    <definedName name="CERAMICA" localSheetId="0">#REF!</definedName>
    <definedName name="CERAMICA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PAREDP">[3]insumo!$D$16</definedName>
    <definedName name="CERAMICAPAREDS">[3]insumo!$D$17</definedName>
    <definedName name="CERAMICAPISOP">[3]insumo!$D$14</definedName>
    <definedName name="CERAMICAPISOS">[3]insumo!$D$15</definedName>
    <definedName name="CHAZO">[21]INSU!$B$104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3">#N/A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SCORRIENTES">[3]insumo!$D$19</definedName>
    <definedName name="CLAVOZINC">[30]INS!$D$767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>[31]INSU!$D$284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>[31]INSU!$D$298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.Ceramica.Pisos">'[32]Costos Mano de Obra'!$O$46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rol_3">"$#REF!.$#REF!$#REF!:#REF!#REF!"</definedName>
    <definedName name="COPIA" localSheetId="0">[14]INS!#REF!</definedName>
    <definedName name="COPIA">[14]INS!#REF!</definedName>
    <definedName name="COPIA_8" localSheetId="0">#REF!</definedName>
    <definedName name="COPIA_8">#REF!</definedName>
    <definedName name="costocapataz">'[27]Analisis Unit. '!$G$3</definedName>
    <definedName name="costoobrero">'[27]Analisis Unit. '!$G$5</definedName>
    <definedName name="costotecesp">'[27]Analisis Unit. '!$G$4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[20]ADDENDA!#REF!</definedName>
    <definedName name="cuadro">[20]ADDENDA!#REF!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o_para_vaciado_de_Hormigón_3">#N/A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ado_y_Aditivo_3">#N/A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[16]M.O.!#REF!</definedName>
    <definedName name="CZINC">[16]M.O.!#REF!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_3">#N/A</definedName>
    <definedName name="D7H">[28]EQUIPOS!$I$9</definedName>
    <definedName name="D8K">[28]EQUIPOS!$I$8</definedName>
    <definedName name="deducciones_3">"$#REF!.$M$62"</definedName>
    <definedName name="derop" localSheetId="0">[19]M.O.!#REF!</definedName>
    <definedName name="derop">[19]M.O.!#REF!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[33]INS!#REF!</definedName>
    <definedName name="donatelo">[33]INS!#REF!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LVIRA" localSheetId="0">#REF!</definedName>
    <definedName name="ELVIRA">#REF!</definedName>
    <definedName name="Empalme_de_Pilotes_3">#N/A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13" localSheetId="0">#REF!</definedName>
    <definedName name="ESCOBILLON_13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lingas_3">#N/A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TAPA3" localSheetId="0">#REF!</definedName>
    <definedName name="ETAPA3">#REF!</definedName>
    <definedName name="EXCAVACION" localSheetId="0">#REF!</definedName>
    <definedName name="EXCAVACION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[20]ADDENDA!#REF!</definedName>
    <definedName name="expl">[20]ADDENDA!#REF!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ac.optimi.obras.arte">'[34]ANALISIS A USAR'!$J$17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[14]INS!$D$561</definedName>
    <definedName name="GASOLINA_6" localSheetId="0">#REF!</definedName>
    <definedName name="GASOLINA_6">#REF!</definedName>
    <definedName name="GASTOSGENERALES_3">"$#REF!.$#REF!$#REF!"</definedName>
    <definedName name="GASTOSGENERALESA_3">"$#REF!.$#REF!$#REF!"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GG" localSheetId="0">#REF!</definedName>
    <definedName name="GGG">#REF!</definedName>
    <definedName name="glpintura">'[27]Analisis Unit. '!$F$49</definedName>
    <definedName name="GRADER12G">[28]EQUIPOS!$I$11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20" localSheetId="0">#REF!</definedName>
    <definedName name="GRUA_20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rúa_Manitowoc_2900_3">#N/A</definedName>
    <definedName name="GT" localSheetId="0">#REF!</definedName>
    <definedName name="GT">#REF!</definedName>
    <definedName name="H" localSheetId="0">[11]M.O.!#REF!</definedName>
    <definedName name="H">[11]M.O.!#REF!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CA_3">"$#REF!.$#REF!$#REF!"</definedName>
    <definedName name="Hinca_de_Pilotes_3">#N/A</definedName>
    <definedName name="HINCADEPILOTES_3">#N/A</definedName>
    <definedName name="HINDUSTRIAL210">[3]insumo!$D$36</definedName>
    <definedName name="HORACIO_3">"$#REF!.$L$66:$W$66"</definedName>
    <definedName name="horm.1.3">'[27]Analisis Unit. '!$F$74</definedName>
    <definedName name="horm.1.3.5">'[27]Analisis Unit. '!$F$64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'[30]HORM. Y MORTEROS.'!$H$212</definedName>
    <definedName name="Hormigón_Industrial_210_Kg_cm2">[35]Insumos!$B$71:$D$71</definedName>
    <definedName name="Hormigón_Industrial_210_Kg_cm2_1">[35]Insumos!$B$71:$D$71</definedName>
    <definedName name="Hormigón_Industrial_210_Kg_cm2_2">[35]Insumos!$B$71:$D$71</definedName>
    <definedName name="Hormigón_Industrial_210_Kg_cm2_3">[35]Insumos!$B$71:$D$71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ARMADOGUARDARRUEDASYDEFENSASLATERALES_3">#N/A</definedName>
    <definedName name="HORMIGONARMADOLOSADEAPROCHE_3">#N/A</definedName>
    <definedName name="HORMIGONARMADOLOSADETABLERO_3">#N/A</definedName>
    <definedName name="HORMIGONARMADOVIGUETAS_3">#N/A</definedName>
    <definedName name="ilma" localSheetId="0">[16]M.O.!#REF!</definedName>
    <definedName name="ilma">[16]M.O.!#REF!</definedName>
    <definedName name="impresion_2" localSheetId="0">[36]Directos!#REF!</definedName>
    <definedName name="impresion_2">[36]Directos!#REF!</definedName>
    <definedName name="Imprimir_área_IM">[2]PRESUPUESTO!$A$1763:$L$1796</definedName>
    <definedName name="Imprimir_área_IM_6" localSheetId="0">#REF!</definedName>
    <definedName name="Imprimir_área_IM_6">#REF!</definedName>
    <definedName name="ingeniera">[19]M.O.!$C$10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zado_de_Tabletas_3">#N/A</definedName>
    <definedName name="IZAJE_3">"$#REF!.$#REF!$#REF!"</definedName>
    <definedName name="Izaje_de_Vigas_Postensadas_3">#N/A</definedName>
    <definedName name="J" localSheetId="0">'[15]CUB-10181-3(Rescision)'!#REF!</definedName>
    <definedName name="J">'[15]CUB-10181-3(Rescision)'!#REF!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>[31]INSU!$D$231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>[31]INSU!$D$234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[16]M.O.!#REF!</definedName>
    <definedName name="k">[16]M.O.!#REF!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[21]INSU!$B$41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_y_vaciado_3">#N/A</definedName>
    <definedName name="Ligado_y_Vaciado_a_Mano">[13]Insumos!$B$136:$D$136</definedName>
    <definedName name="Ligadora_de_1_funda_3">#N/A</definedName>
    <definedName name="Ligadora_de_2_funda_3">#N/A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condicionamientohinca_3">#N/A</definedName>
    <definedName name="llaveizajevigaspostensadas_3">#N/A</definedName>
    <definedName name="llaveligadoyvaciado_3">#N/A</definedName>
    <definedName name="llavemadera_3">#N/A</definedName>
    <definedName name="llavemanejocemento_3">#N/A</definedName>
    <definedName name="llavemanejopilotes_3">#N/A</definedName>
    <definedName name="llavemoacero_3">#N/A</definedName>
    <definedName name="llavemomadera_3">#N/A</definedName>
    <definedName name="llavetratamientomoldes_3">#N/A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.O._Colocación_Cables_Postensados_3">#N/A</definedName>
    <definedName name="M.O._Colocación_Tabletas_Prefabricados_3">#N/A</definedName>
    <definedName name="M.O._Confección_Moldes_3">#N/A</definedName>
    <definedName name="M.O._Vigas_Postensadas__Incl._Cast._3">#N/A</definedName>
    <definedName name="M.O.Pintura.Int.">'[32]Costos Mano de Obra'!$O$52</definedName>
    <definedName name="M_O_Armadura_Columna">[13]Insumos!$B$78:$D$78</definedName>
    <definedName name="M_O_Armadura_Dintel_y_Viga">[13]Insumos!$B$79:$D$79</definedName>
    <definedName name="M_O_Cantos">[13]Insumos!$B$99:$D$99</definedName>
    <definedName name="M_O_Carpintero_2da._Categoría">[13]Insumos!$B$96:$D$96</definedName>
    <definedName name="M_O_Cerámica_Italiana_en_Pared">[13]Insumos!$B$102:$D$102</definedName>
    <definedName name="M_O_Colocación_Adoquines">[13]Insumos!$B$104:$D$104</definedName>
    <definedName name="M_O_Colocación_de_Bloques_de_4">[13]Insumos!$B$105:$D$105</definedName>
    <definedName name="M_O_Colocación_de_Bloques_de_6">[13]Insumos!$B$106:$D$106</definedName>
    <definedName name="M_O_Colocación_de_Bloques_de_8">[13]Insumos!$B$107:$D$107</definedName>
    <definedName name="M_O_Colocación_Listelos">[13]Insumos!$B$114:$D$114</definedName>
    <definedName name="M_O_Colocación_Piso_Cerámica_Criolla">[13]Insumos!$B$108:$D$108</definedName>
    <definedName name="M_O_Colocación_Piso_de_Granito_40_X_40">[13]Insumos!$B$111:$D$111</definedName>
    <definedName name="M_O_Colocación_Zócalos_de_Cerámica">[13]Insumos!$B$113:$D$113</definedName>
    <definedName name="M_O_Confección_de_Andamios">[13]Insumos!$B$115:$D$115</definedName>
    <definedName name="M_O_Construcción_Acera_Frotada_y_Violinada">[13]Insumos!$B$116:$D$116</definedName>
    <definedName name="M_O_Corte_y_Amarre_de_Varilla">[13]Insumos!$B$119:$D$119</definedName>
    <definedName name="M_O_Elaboración_Trampa_de_Grasa">[13]Insumos!$B$121:$D$121</definedName>
    <definedName name="M_O_Fino_de_Techo_Inclinado">[13]Insumos!$B$83:$D$83</definedName>
    <definedName name="M_O_Fino_de_Techo_Plano">[13]Insumos!$B$84:$D$84</definedName>
    <definedName name="M_O_Llenado_de_huecos">[13]Insumos!$B$86:$D$86</definedName>
    <definedName name="M_O_Maestro">[13]Insumos!$B$87:$D$87</definedName>
    <definedName name="M_O_Pañete_Maestreado_Exterior">[13]Insumos!$B$91:$D$91</definedName>
    <definedName name="M_O_Pañete_Maestreado_Interior">[13]Insumos!$B$92:$D$92</definedName>
    <definedName name="M_O_Preparación_del_Terreno">[13]Insumos!$B$94:$D$94</definedName>
    <definedName name="M_O_Quintal_Trabajado">[13]Insumos!$B$77:$D$77</definedName>
    <definedName name="M_O_Regado__Compactación__Mojado__Trasl.Mat.__A_M">[13]Insumos!$B$132:$D$132</definedName>
    <definedName name="M_O_Subida_de_Materiales">[13]Insumos!$B$95:$D$95</definedName>
    <definedName name="M_O_Técnico_Calificado">[13]Insumos!$B$149:$D$149</definedName>
    <definedName name="M_O_Zabaletas">[13]Insumos!$B$98:$D$98</definedName>
    <definedName name="m2ceramica">'[27]Analisis Unit. '!$F$47</definedName>
    <definedName name="m3arena">'[27]Analisis Unit. '!$F$41</definedName>
    <definedName name="m3arepanete">'[27]Analisis Unit. '!$F$44</definedName>
    <definedName name="m3grava">'[27]Analisis Unit. '!$F$42</definedName>
    <definedName name="MA">[16]M.O.!$C$10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3">#N/A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[14]INS!#REF!</definedName>
    <definedName name="MAESTROCARP">[14]INS!#REF!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no_de_Obra_Acero_3">#N/A</definedName>
    <definedName name="Mano_de_Obra_Madera_3">#N/A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13">[3]Mezcla!$F$10</definedName>
    <definedName name="MEZCLA14">[3]Mezcla!$F$17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mmm" localSheetId="0">#REF!</definedName>
    <definedName name="mmmm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[14]INS!#REF!</definedName>
    <definedName name="MOPISOCERAMICA">[14]INS!#REF!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rpanete">'[27]Analisis Unit. '!$F$85</definedName>
    <definedName name="mortero.1.4.pañete">'[32]Ana. Horm mexc mort'!$D$85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[37]Insumos!#REF!</definedName>
    <definedName name="NADA">[37]Insumos!#REF!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INGUNA" localSheetId="0">[37]Insumos!#REF!</definedName>
    <definedName name="NINGUNA">[37]Insumos!#REF!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pala">[28]OBRAMANO!$F$72</definedName>
    <definedName name="operadorretro">[28]OBRAMANO!$F$77</definedName>
    <definedName name="operadorrodillo">[28]OBRAMANO!$F$75</definedName>
    <definedName name="operadortractor">[28]OBRAMANO!$F$76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[30]SALARIOS!$C$10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[38]peso!#REF!</definedName>
    <definedName name="p">[38]peso!#REF!</definedName>
    <definedName name="P.U.Amercoat_385ASA_2">#N/A</definedName>
    <definedName name="P.U.Amercoat_385ASA_3">#N/A</definedName>
    <definedName name="P.U.Dimecote9">[39]Insumos!$E$13</definedName>
    <definedName name="P.U.Dimecote9_2">#N/A</definedName>
    <definedName name="P.U.Dimecote9_3">#N/A</definedName>
    <definedName name="P.U.Thinner1000">[39]Insumos!$E$12</definedName>
    <definedName name="P.U.Thinner1000_2">#N/A</definedName>
    <definedName name="P.U.Thinner1000_3">#N/A</definedName>
    <definedName name="P.U.Urethane_Acrilico">[39]Insumos!$E$17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[21]MO!$B$11</definedName>
    <definedName name="PEONCARP" localSheetId="0">[14]INS!#REF!</definedName>
    <definedName name="PEONCARP">[14]INS!#REF!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ones_3">#N/A</definedName>
    <definedName name="PERFIL_CUADRADO_34">[21]INSU!$B$91</definedName>
    <definedName name="Pernos" localSheetId="0">#REF!</definedName>
    <definedName name="Pernos">#REF!</definedName>
    <definedName name="Pernos_3">"$#REF!.$B$68"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[30]INS!$D$770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Epóxica_Popular_3">#N/A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[21]INSU!$B$103</definedName>
    <definedName name="Plancha_de_Plywood_4_x8_x3_4_3">#N/A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_Eléctrica_para_tesado_3">#N/A</definedName>
    <definedName name="PLASTICO">[21]INSU!$B$90</definedName>
    <definedName name="PLIGADORA2">[14]INS!$D$563</definedName>
    <definedName name="PLIGADORA2_6" localSheetId="0">#REF!</definedName>
    <definedName name="PLIGADORA2_6">#REF!</definedName>
    <definedName name="PLOMERO" localSheetId="0">[14]INS!#REF!</definedName>
    <definedName name="PLOMERO">[14]INS!#REF!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[14]INS!#REF!</definedName>
    <definedName name="PLOMEROAYUDANTE">[14]INS!#REF!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[14]INS!#REF!</definedName>
    <definedName name="PLOMEROOFICIAL">[14]INS!#REF!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[26]precios!#REF!</definedName>
    <definedName name="pmadera2162">[26]precios!#REF!</definedName>
    <definedName name="pmadera2162_8" localSheetId="0">#REF!</definedName>
    <definedName name="pmadera2162_8">#REF!</definedName>
    <definedName name="po">[40]PRESUPUESTO!$O$9:$O$236</definedName>
    <definedName name="porcentaje_3">"$#REF!.$J$12"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[41]Precios!$A$4:$F$1576</definedName>
    <definedName name="premodificado" localSheetId="0">#REF!</definedName>
    <definedName name="premodificado">#REF!</definedName>
    <definedName name="PRESUPUESTO">#N/A</definedName>
    <definedName name="PRESUPUESTO_6">NA()</definedName>
    <definedName name="PRIMA_3">"$#REF!.$M$38"</definedName>
    <definedName name="prticos_3">#N/A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baranda_3">#N/A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UZAPATAMURORAMPA">'[13]Análisis de Precios'!$F$201</definedName>
    <definedName name="PWINCHE2000K">[14]INS!$D$568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[42]INS!#REF!</definedName>
    <definedName name="QQ">[42]INS!#REF!</definedName>
    <definedName name="QQQ" localSheetId="0">[11]M.O.!#REF!</definedName>
    <definedName name="QQQ">[11]M.O.!#REF!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[40]PRESUPUESTO!$M$10:$AH$731</definedName>
    <definedName name="qwe">[2]PRESUPUESTO!$D$133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[43]COF!$G$733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istros" localSheetId="0">#REF!</definedName>
    <definedName name="registros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[16]M.O.!$C$12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UB" localSheetId="0">[44]presupuesto!#REF!</definedName>
    <definedName name="SUB">[44]presupuesto!#REF!</definedName>
    <definedName name="SUB_3">#N/A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ida__Bajada_y_Transporte_Cemento_3">#N/A</definedName>
    <definedName name="subtotal_3">"$#REF!.$H$59"</definedName>
    <definedName name="SUBTOTAL1_3">"$#REF!.$H$52"</definedName>
    <definedName name="SUBTOTALA_3">"$#REF!.$M$53"</definedName>
    <definedName name="SUBTOTALGASTOSGENERALES_3">"$#REF!.$H$67"</definedName>
    <definedName name="SUBTOTALGASTOSGENERALES1_3">"$#REF!.$H$59"</definedName>
    <definedName name="SUBTOTALPRESU_3">"$#REF!.$F$52"</definedName>
    <definedName name="SUELDO_3">"$#REF!.$#REF!$#REF!"</definedName>
    <definedName name="TABLETAS_3">#N/A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'ACTUALIZADO NO.1 '!$1:$12</definedName>
    <definedName name="_xlnm.Print_Titles">#N/A</definedName>
    <definedName name="TNC" localSheetId="0">#REF!</definedName>
    <definedName name="TNC">#REF!</definedName>
    <definedName name="Tolas" localSheetId="0">#REF!</definedName>
    <definedName name="Tolas">#REF!</definedName>
    <definedName name="Tolas_3">"$#REF!.$B$13"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IA_3">#N/A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3">"$#REF!.$B$#REF!"</definedName>
    <definedName name="Tornillos_5_x3_8_3">#N/A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talgeneral_3">"$#REF!.$M$56"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tamiento_Moldes_para_Barandilla_3">#N/A</definedName>
    <definedName name="TRATARMADERA">'[45]Ins 2'!$E$51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8x12">[7]analisis!$G$2313</definedName>
    <definedName name="tub8x516">[7]analisis!$G$2322</definedName>
    <definedName name="TUBO_ACERO_16">[31]INSU!$D$242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>[31]INSU!$D$244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oM" localSheetId="0">#REF!</definedName>
    <definedName name="UoM">#REF!</definedName>
    <definedName name="uso.vibrador">'[32]Costos Mano de Obra'!$O$42</definedName>
    <definedName name="VACC">[9]Precio!$F$31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or2_2">#N/A</definedName>
    <definedName name="valor2_3">#N/A</definedName>
    <definedName name="valora_3">"$#REF!.$I$1:$I$65534"</definedName>
    <definedName name="valorp_3">"$#REF!.$K$1:$K$65534"</definedName>
    <definedName name="VALORPRESUPUESTO_3">"$#REF!.$F$1:$F$65534"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llas_3">#N/A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3">"$#REF!.$B$109"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" localSheetId="0">#REF!</definedName>
    <definedName name="w">#REF!</definedName>
    <definedName name="W14X22">[7]analisis!$G$1637</definedName>
    <definedName name="W16X26">[7]analisis!$G$1814</definedName>
    <definedName name="W18X40">[7]analisis!$G$1872</definedName>
    <definedName name="W27X84">[7]analisis!$G$1977</definedName>
    <definedName name="w6x9">[7]analisis!$G$1453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[42]INS!$D$561</definedName>
    <definedName name="XXX" localSheetId="0">#REF!</definedName>
    <definedName name="XXX">#REF!</definedName>
    <definedName name="XXXXXXX" localSheetId="0">#REF!</definedName>
    <definedName name="XXXX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YYY" localSheetId="0">#REF!</definedName>
    <definedName name="YYYY">#REF!</definedName>
    <definedName name="zapata">'[5]caseta de planta'!$C:$C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8" i="17" l="1"/>
  <c r="F182" i="17"/>
  <c r="F187" i="17" s="1"/>
  <c r="F189" i="17" s="1"/>
  <c r="F183" i="17"/>
  <c r="F184" i="17"/>
  <c r="F185" i="17"/>
  <c r="F181" i="17"/>
  <c r="F173" i="17"/>
  <c r="F175" i="17" s="1"/>
  <c r="F160" i="17" l="1"/>
  <c r="F159" i="17"/>
  <c r="F158" i="17"/>
  <c r="F157" i="17"/>
  <c r="F156" i="17"/>
  <c r="F155" i="17"/>
  <c r="F154" i="17"/>
  <c r="F153" i="17"/>
  <c r="F152" i="17"/>
  <c r="F151" i="17"/>
  <c r="F150" i="17"/>
  <c r="F149" i="17"/>
  <c r="F148" i="17"/>
  <c r="F147" i="17"/>
  <c r="F146" i="17"/>
  <c r="F145" i="17"/>
  <c r="F144" i="17"/>
  <c r="F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F125" i="17"/>
  <c r="F124" i="17"/>
  <c r="F123" i="17"/>
  <c r="F122" i="17"/>
  <c r="F121" i="17"/>
  <c r="F116" i="17"/>
  <c r="F115" i="17"/>
  <c r="F114" i="17"/>
  <c r="F113" i="17"/>
  <c r="F111" i="17"/>
  <c r="F110" i="17"/>
  <c r="F109" i="17"/>
  <c r="F107" i="17"/>
  <c r="F106" i="17"/>
  <c r="F105" i="17"/>
  <c r="F104" i="17"/>
  <c r="F102" i="17"/>
  <c r="F101" i="17"/>
  <c r="F100" i="17"/>
  <c r="F99" i="17"/>
  <c r="F97" i="17"/>
  <c r="F96" i="17"/>
  <c r="F95" i="17"/>
  <c r="F94" i="17"/>
  <c r="F93" i="17"/>
  <c r="F91" i="17"/>
  <c r="F90" i="17"/>
  <c r="F89" i="17"/>
  <c r="F88" i="17"/>
  <c r="F87" i="17"/>
  <c r="F86" i="17"/>
  <c r="F85" i="17"/>
  <c r="F73" i="17"/>
  <c r="F74" i="17" s="1"/>
  <c r="F69" i="17"/>
  <c r="F68" i="17"/>
  <c r="F66" i="17"/>
  <c r="F65" i="17"/>
  <c r="F63" i="17"/>
  <c r="F62" i="17"/>
  <c r="F61" i="17"/>
  <c r="F60" i="17"/>
  <c r="F59" i="17"/>
  <c r="F58" i="17"/>
  <c r="F57" i="17"/>
  <c r="F56" i="17"/>
  <c r="F54" i="17"/>
  <c r="F53" i="17"/>
  <c r="F52" i="17"/>
  <c r="C51" i="17"/>
  <c r="F51" i="17" s="1"/>
  <c r="C50" i="17"/>
  <c r="F50" i="17" s="1"/>
  <c r="F49" i="17"/>
  <c r="F48" i="17"/>
  <c r="F47" i="17"/>
  <c r="F46" i="17"/>
  <c r="F45" i="17"/>
  <c r="F43" i="17"/>
  <c r="F42" i="17"/>
  <c r="F41" i="17"/>
  <c r="E40" i="17"/>
  <c r="F40" i="17" s="1"/>
  <c r="F39" i="17"/>
  <c r="F37" i="17"/>
  <c r="F36" i="17"/>
  <c r="E35" i="17"/>
  <c r="F35" i="17" s="1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17" i="17" l="1"/>
  <c r="F71" i="17"/>
  <c r="F76" i="17" s="1"/>
  <c r="F77" i="17" s="1"/>
  <c r="F161" i="17"/>
  <c r="F139" i="17"/>
  <c r="F140" i="17" s="1"/>
  <c r="F163" i="17" l="1"/>
  <c r="F165" i="17" s="1"/>
  <c r="F191" i="17" l="1"/>
  <c r="F192" i="17" s="1"/>
  <c r="F202" i="17" l="1"/>
  <c r="F197" i="17"/>
  <c r="F196" i="17"/>
  <c r="F205" i="17"/>
  <c r="F198" i="17"/>
  <c r="F199" i="17"/>
  <c r="F200" i="17"/>
  <c r="F206" i="17"/>
  <c r="F195" i="17"/>
  <c r="F201" i="17" l="1"/>
  <c r="F210" i="17"/>
</calcChain>
</file>

<file path=xl/sharedStrings.xml><?xml version="1.0" encoding="utf-8"?>
<sst xmlns="http://schemas.openxmlformats.org/spreadsheetml/2006/main" count="255" uniqueCount="132">
  <si>
    <t>INSTITUTO NACIONAL DE AGUAS POTABLES Y ALCANTARILLADOS</t>
  </si>
  <si>
    <t>***INAPA***</t>
  </si>
  <si>
    <t>Zona : IV</t>
  </si>
  <si>
    <t>Partida</t>
  </si>
  <si>
    <t>Descripción</t>
  </si>
  <si>
    <t>Cant.</t>
  </si>
  <si>
    <t>Unidad</t>
  </si>
  <si>
    <t>P.U. (RD$)</t>
  </si>
  <si>
    <t>Valor (RD$)</t>
  </si>
  <si>
    <t>MOVIMIENTO DE TIERRA</t>
  </si>
  <si>
    <t>M3</t>
  </si>
  <si>
    <t>M2</t>
  </si>
  <si>
    <t>M</t>
  </si>
  <si>
    <t>U</t>
  </si>
  <si>
    <t>TRANSPORTE</t>
  </si>
  <si>
    <t>GASTOS INDIRECTOS</t>
  </si>
  <si>
    <t>GASTOS ADMINISTRATIVOS</t>
  </si>
  <si>
    <t>HONORARIOS PROFESIONALES</t>
  </si>
  <si>
    <t>LEY 6-86</t>
  </si>
  <si>
    <t>IMPREVISTOS</t>
  </si>
  <si>
    <t xml:space="preserve">                   SOMETIDO POR:</t>
  </si>
  <si>
    <t>VISTO BUENO:</t>
  </si>
  <si>
    <t>DIRECTOR DE INGENIERIA</t>
  </si>
  <si>
    <t>ENC .DEPTO. DE COSTOS Y PRESUPUESTOS</t>
  </si>
  <si>
    <t>ANALISTA DE PRESUPUESTOS DE OBRAS</t>
  </si>
  <si>
    <t>REVISADO POR</t>
  </si>
  <si>
    <t xml:space="preserve">                 PREPARADO POR:</t>
  </si>
  <si>
    <t>TOTAL DE COSTOS INDIRECTOS</t>
  </si>
  <si>
    <t>MANTENIMIENTO Y OPERACION SISTEMAS INAPA</t>
  </si>
  <si>
    <t>ITBIS (LEY 07-2007)</t>
  </si>
  <si>
    <t>DISEÑO Y SUPERVISIÓN DE INAPA</t>
  </si>
  <si>
    <t>SEGUROS, PÓLIZAS Y FIANZAS</t>
  </si>
  <si>
    <t>SUB-TOTAL GENERAL</t>
  </si>
  <si>
    <t>PRUEBA HIDROSTATICA</t>
  </si>
  <si>
    <t>SUMINISTRO  Y COLOCACION DE VALVULAS</t>
  </si>
  <si>
    <t>COLOCACION DE TUBERIAS</t>
  </si>
  <si>
    <t>SUMINISTRO DE TUBERIAS</t>
  </si>
  <si>
    <t>ASIENTO DE ARENA</t>
  </si>
  <si>
    <t>EXCAVACION MATERIAL COMPACTO C/EQUIPO</t>
  </si>
  <si>
    <t>SEÑALIZACION,  MANEJO DE TRANSITO Y SEGURIDAD VIAL (INCL OBREROS,MECHONES, CONOS,CINTA, AVISO DE PELIGRO, LETREROS)</t>
  </si>
  <si>
    <t xml:space="preserve">Ø8"  PVC  </t>
  </si>
  <si>
    <t>RELLENO  COMPACTADO C/COMPACTADOR MECANICO EN CAPAS DE 0.30M</t>
  </si>
  <si>
    <t>DIRECCIÓN DE INGENIERIA</t>
  </si>
  <si>
    <t>DEPARTAMENTO DE COSTOS Y PRESUPUESTOS</t>
  </si>
  <si>
    <t xml:space="preserve">REPLANTEO </t>
  </si>
  <si>
    <t xml:space="preserve">Ø8" PVC (SDR-26) C/JUNTA DE GOMA  + 3 %  PERD. P/CAMPANA </t>
  </si>
  <si>
    <t xml:space="preserve">ESTUDIOS(SOCIALES, AMBIENTALES, GEOTECNICOS, TOPOGRAFICOS, DE CALIDAD) </t>
  </si>
  <si>
    <t>SUBTOTAL FASE A</t>
  </si>
  <si>
    <t>MEDIDAS DE COMPENSACION AMBIENTAL</t>
  </si>
  <si>
    <t>VALVULA DE AIRE COMBINADA Ø2" H.F. 150 PSI, PLATILLADA (INC.  2 JUNTAS DE GOMA, 2 NIPLE PLATILLADOS, 2 JUNTAS MECANICAS TIPO DRESSER Y 2 PARES DE TORNILLOS)</t>
  </si>
  <si>
    <t>LIMPIEZA  CONTINUA</t>
  </si>
  <si>
    <t>A</t>
  </si>
  <si>
    <t>ANCLAJE P/PIEZAS ESPECIALES (SEGUN DISEÑO)</t>
  </si>
  <si>
    <t>BOTE DE MATERIAL CON CAMION, INCLUYE CARGIO Y ESPARCIMIENTO EN BOTADERO (DIST.=5.0 KM)</t>
  </si>
  <si>
    <t>CAJA TELESCOPICA PARA VALVULA</t>
  </si>
  <si>
    <t>Obra:</t>
  </si>
  <si>
    <t>ASFALTO</t>
  </si>
  <si>
    <t>BOTE DE CARPETA  ASFALTO C/CAMION  D=5 KM (INC. ESPARCIMIENTO EN BOTADERO)</t>
  </si>
  <si>
    <t>SUMINISTRO DE MATERIAL BASE PARA RELLENO</t>
  </si>
  <si>
    <t>SUMINISTRO Y COLOCCION DE IMPRIMACION</t>
  </si>
  <si>
    <t>SUMINISTRO Y COLOCACION DE ASFALTO CALIENTE+25% DESP e= 2"</t>
  </si>
  <si>
    <t>M3/KM</t>
  </si>
  <si>
    <t>Provincias: SANTO DOMINGO - MONTE PLATA</t>
  </si>
  <si>
    <t xml:space="preserve">ING. SONIA ESTHER RODRIGUEZ </t>
  </si>
  <si>
    <t>ING. JOSE MANUEL AYBAR OVALLES</t>
  </si>
  <si>
    <t>TRANSPORTE DE ASFALTO CALIENTE ( 50.00 KM)</t>
  </si>
  <si>
    <t>MES</t>
  </si>
  <si>
    <t>CORTE DE ASFALTO E=4" (AMBOS LADOS)</t>
  </si>
  <si>
    <t>ML</t>
  </si>
  <si>
    <t>EXTRACCION DE ASFALTO C/EQUIPO E=4"</t>
  </si>
  <si>
    <t xml:space="preserve">DE DESAGUE DE 4" H.F. 200 PSI PLATILLADA COMPLETA (INCLUYE: CUERPO DE LA VALVULA, TORNILLOS 5/8" X 3", JUNTA DE GOMA, NIPLE PLATILLADO DE Ø X 12", JUNTA DRESSER Ø, TEE DE ACERO DEL Ø Y UN TUBO ACERO DEL Ø)  </t>
  </si>
  <si>
    <t xml:space="preserve">REGISTRO P/VALVULAS DE AIRE, SEGÚN DETALLE </t>
  </si>
  <si>
    <t>SUB-TOTAL FASE B</t>
  </si>
  <si>
    <t>JUNTA MECANICA TIPO DRESSER  8 HF (150PSI)</t>
  </si>
  <si>
    <t>JUNTA MECANICA TIPO DRESSER  4 HF (150PSI)</t>
  </si>
  <si>
    <t>JUNTA MECANICA TIPO DRESSER  3 HF (150PSI)</t>
  </si>
  <si>
    <t xml:space="preserve"> SUMINSTRO Y COLOCACION DE</t>
  </si>
  <si>
    <t>CODIA</t>
  </si>
  <si>
    <t>CAMPAMENTO (INCLUYE ALQUILER DE CASA  O SOLAR CON CASETA DE MATERIALES CON (BAÑO MOVIL)</t>
  </si>
  <si>
    <t>JUNTA MECANICA TIPO DRESSER  12 HF (150PSI)</t>
  </si>
  <si>
    <t>DE COMPUERTA Ø 3" H.F.  (INCLUYE: CUERPO DE LA VALVULA, TORNILLOS 5/8" X 3", JUNTA DE GOMA, NIPLE PLATILLADO DE Ø X 12", JUNTA DRESSER Ø,  MOVIMIENTO DE TIERRA Y MANO DE OBRA) 150 PSI PLATILLADA COMPLETA</t>
  </si>
  <si>
    <t>DE COMPUERTA Ø 4" H.F.  (INCLUYE: CUERPO DE LA VALVULA, TORNILLOS 5/8" X 3", JUNTA DE GOMA, NIPLE PLATILLADO DE Ø X 12", JUNTA DRESSER Ø,  MOVIMIENTO DE TIERRA Y MANO DE OBRA) 150 PSI PLATILLADA COMPLETA</t>
  </si>
  <si>
    <t xml:space="preserve">SUMINISTRO Y COLOCACION DE HIDRANTE (INCLUYE HIDRANTE, JUNTAS DRESSER, VALVULA DE COMPUERTA, NIPLE, TEE, CODO, MOVIMIENTO DE TIERRA, ANCLAJE Y MANO DE OBRA) </t>
  </si>
  <si>
    <t>HIDRANTE H.F EN TUBERIA DE Ø4"</t>
  </si>
  <si>
    <t>LINEA  CONDUCCION (DESDE EST. 7+435,60 HASTA EST. 9+035,60)</t>
  </si>
  <si>
    <t xml:space="preserve">TEE 8"X 3"  ACERO (SCH-40) </t>
  </si>
  <si>
    <t>SUMINISTRO  Y COLOCACION DE PIEZAS ESPECIALES  C/PROTECCION ANTICORROSIVA</t>
  </si>
  <si>
    <t>CRUZ 8"X3 ACERO SCH-40</t>
  </si>
  <si>
    <t xml:space="preserve">TEE 8"X 4"  ACERO (SCH-40) </t>
  </si>
  <si>
    <t xml:space="preserve">CODO 8"X30 ACERO (SCH-40) </t>
  </si>
  <si>
    <t xml:space="preserve">CODO 8"X15 (SCH-40)  </t>
  </si>
  <si>
    <t xml:space="preserve">RED 12"X8 (SCH-30) </t>
  </si>
  <si>
    <t>Presupuesto No.: 250   d/f 23/10/2020</t>
  </si>
  <si>
    <t>LINEA CONDUCCION   8" PVC  DESDE EST. 7+435,60 HASTA  9+435,60</t>
  </si>
  <si>
    <r>
      <t>VARIACIÓN</t>
    </r>
    <r>
      <rPr>
        <b/>
        <sz val="11"/>
        <rFont val="Arial"/>
        <family val="2"/>
      </rPr>
      <t xml:space="preserve"> DE CANTIDAD</t>
    </r>
  </si>
  <si>
    <t>SUB-TOTAL VARIACIÓN DE CANTIDAD</t>
  </si>
  <si>
    <t>NUEVAS PARTIDAS</t>
  </si>
  <si>
    <t>EXCAVACION MATERIAL C/COMPRESOR</t>
  </si>
  <si>
    <t>REMOCIÓN DE TUBERIA EXISTENTE (22 TUBOS)</t>
  </si>
  <si>
    <t xml:space="preserve">RED 8"X6 (SCH-30) </t>
  </si>
  <si>
    <t>JUNTA TIPO TAPON DRESSER  3 HF (150PSI)</t>
  </si>
  <si>
    <t>REPARACIÓN DE ACOMETIDAS EXISTENTE</t>
  </si>
  <si>
    <t>SUB-TOTAL PRESUPUESTO BASE + ADICIONALES No. 1</t>
  </si>
  <si>
    <t>KM/M3</t>
  </si>
  <si>
    <t>SUMINISTRO Y COMPACTADO C/COMPACTADOR MECANICO EN CAPAS DE 0.20M DE MATERIAL DE MINA PARA RELLENO</t>
  </si>
  <si>
    <t>TRANSPORTE DE MATERIAL DE MINA, DISTANCIA DE 45 KM</t>
  </si>
  <si>
    <t>COLOCACION Y COMPACTACION DE MATERIAL BASE PARA RELLENO C/COMPACTADOR MECANICO EN CAPAS DE 0.30 M</t>
  </si>
  <si>
    <t xml:space="preserve">TOTAL ACTUALIZADO No.1 RD$ </t>
  </si>
  <si>
    <t>SUB-TOTAL ADICIONAL NO.1</t>
  </si>
  <si>
    <t>AUMENTO DE PRECIO</t>
  </si>
  <si>
    <t>SUB-TOTAL AUMENTO DE PRECIO</t>
  </si>
  <si>
    <t>SUB-TOTAL NUEVAS PARTIDAS</t>
  </si>
  <si>
    <t xml:space="preserve">              ING. JOHANNY MERCEDES V.</t>
  </si>
  <si>
    <t>ING. XIOMARA LORENZO</t>
  </si>
  <si>
    <t>PRESUPUESTO ACTUALIZADO NO.1 D/F MARZO 2022</t>
  </si>
  <si>
    <t>ACTUALIZADO NO.1 D/F MARZO 2022</t>
  </si>
  <si>
    <t>CONTRATISTA: ING. KATIUSKA MAHOLI MONEGRO VILLAFAÑA</t>
  </si>
  <si>
    <t>CONTRATO: 018/2021</t>
  </si>
  <si>
    <t>TRANSPORTE DE MATERIAL BASE ( DISTANCIA 50.00 KM)</t>
  </si>
  <si>
    <t>ACTUALIZADO NO.2 D/F NOVIEMBRE 2022</t>
  </si>
  <si>
    <t>SUB-TOTAL ELIMINACION PARTIDAS (E.P)</t>
  </si>
  <si>
    <t>ELIMINACION PARTIDAS (E.P)</t>
  </si>
  <si>
    <t>NUEVAS PARTIDAS (N.P)</t>
  </si>
  <si>
    <t>EXTRACCCION MATERIAL EN ZANJA</t>
  </si>
  <si>
    <t>BOTE DE MATERIAL EXTRAIDO C/CAMION D=5KM</t>
  </si>
  <si>
    <t>NIVELACION Y COMPACTACION</t>
  </si>
  <si>
    <t>SUMINISTRO Y COLOCACION DE ASFALTO CALIENTE +25% DESP e=4"</t>
  </si>
  <si>
    <t>MANEJO DE TRANSITO</t>
  </si>
  <si>
    <t>SUB- TOTAL NUEVAS PARTIDAS</t>
  </si>
  <si>
    <t xml:space="preserve">SUB-TOTAL ADICIONAL NO.2 </t>
  </si>
  <si>
    <t>SUB-TOTAL PRESUPUESTO BASE + ADICIONALES NO. 1+ ADICIONALES 2</t>
  </si>
  <si>
    <t>(R.C. ACT. NO. 2)MANTENIMIENTO Y OPERACION SISTEMAS INAPA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</si>
</sst>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0\ &quot;€&quot;;[Red]\-#,##0.00\ &quot;€&quot;"/>
    <numFmt numFmtId="166" formatCode="_-* #,##0.00\ &quot;€&quot;_-;\-* #,##0.00\ &quot;€&quot;_-;_-* &quot;-&quot;??\ &quot;€&quot;_-;_-@_-"/>
    <numFmt numFmtId="167" formatCode="_-* #,##0.00_-;\-* #,##0.00_-;_-* &quot;-&quot;??_-;_-@_-"/>
    <numFmt numFmtId="168" formatCode="_-* #,##0.00\ _€_-;\-* #,##0.00\ _€_-;_-* &quot;-&quot;??\ _€_-;_-@_-"/>
    <numFmt numFmtId="169" formatCode="#,##0.00;[Red]#,##0.00"/>
    <numFmt numFmtId="170" formatCode="#."/>
    <numFmt numFmtId="171" formatCode="#.0"/>
    <numFmt numFmtId="172" formatCode="#.00"/>
    <numFmt numFmtId="173" formatCode="0.00_)"/>
    <numFmt numFmtId="174" formatCode="#,##0.0_);[Red]\(#,##0.0\)"/>
    <numFmt numFmtId="175" formatCode="0.0%"/>
    <numFmt numFmtId="176" formatCode="0.0_)"/>
    <numFmt numFmtId="177" formatCode="#,##0.0_);\(#,##0.0\)"/>
    <numFmt numFmtId="178" formatCode="&quot;Sí&quot;;&quot;Sí&quot;;&quot;No&quot;"/>
    <numFmt numFmtId="179" formatCode="_-* #,##0\ _€_-;\-* #,##0\ _€_-;_-* &quot;-&quot;\ _€_-;_-@_-"/>
    <numFmt numFmtId="180" formatCode="#,##0.0;\-#,##0.0"/>
    <numFmt numFmtId="181" formatCode="General_)"/>
    <numFmt numFmtId="182" formatCode="0_)"/>
    <numFmt numFmtId="183" formatCode="#,##0.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2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ahoma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3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8" applyNumberFormat="0" applyAlignment="0" applyProtection="0"/>
    <xf numFmtId="0" fontId="11" fillId="19" borderId="9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70" fontId="13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0" fontId="15" fillId="8" borderId="0" applyNumberFormat="0" applyBorder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8" applyNumberFormat="0" applyAlignment="0" applyProtection="0"/>
    <xf numFmtId="0" fontId="20" fillId="0" borderId="13" applyNumberFormat="0" applyFill="0" applyAlignment="0" applyProtection="0"/>
    <xf numFmtId="43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/>
    <xf numFmtId="173" fontId="22" fillId="0" borderId="0"/>
    <xf numFmtId="0" fontId="2" fillId="0" borderId="0"/>
    <xf numFmtId="0" fontId="2" fillId="0" borderId="0"/>
    <xf numFmtId="0" fontId="2" fillId="0" borderId="0"/>
    <xf numFmtId="39" fontId="23" fillId="0" borderId="0"/>
    <xf numFmtId="0" fontId="2" fillId="0" borderId="0"/>
    <xf numFmtId="0" fontId="2" fillId="0" borderId="0"/>
    <xf numFmtId="0" fontId="2" fillId="6" borderId="14" applyNumberFormat="0" applyFont="0" applyAlignment="0" applyProtection="0"/>
    <xf numFmtId="0" fontId="24" fillId="18" borderId="15" applyNumberForma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3" fontId="27" fillId="0" borderId="0"/>
    <xf numFmtId="168" fontId="2" fillId="0" borderId="0" applyFont="0" applyFill="0" applyBorder="0" applyAlignment="0" applyProtection="0"/>
    <xf numFmtId="39" fontId="23" fillId="0" borderId="0"/>
    <xf numFmtId="168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39" fontId="23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5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3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9" fontId="23" fillId="0" borderId="0"/>
    <xf numFmtId="168" fontId="2" fillId="0" borderId="0" applyFont="0" applyFill="0" applyBorder="0" applyAlignment="0" applyProtection="0"/>
  </cellStyleXfs>
  <cellXfs count="363">
    <xf numFmtId="0" fontId="0" fillId="0" borderId="0" xfId="0"/>
    <xf numFmtId="0" fontId="3" fillId="0" borderId="2" xfId="1" applyFont="1" applyFill="1" applyBorder="1" applyAlignment="1">
      <alignment vertical="top" wrapText="1"/>
    </xf>
    <xf numFmtId="167" fontId="3" fillId="0" borderId="2" xfId="2" applyFont="1" applyFill="1" applyBorder="1" applyAlignment="1">
      <alignment vertical="top" wrapText="1"/>
    </xf>
    <xf numFmtId="0" fontId="3" fillId="0" borderId="2" xfId="1" applyFont="1" applyFill="1" applyBorder="1" applyAlignment="1">
      <alignment horizontal="center" vertical="top" wrapText="1"/>
    </xf>
    <xf numFmtId="4" fontId="3" fillId="0" borderId="2" xfId="1" applyNumberFormat="1" applyFont="1" applyFill="1" applyBorder="1" applyAlignment="1">
      <alignment horizontal="right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vertical="top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1" xfId="1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6" fillId="2" borderId="2" xfId="0" applyFont="1" applyFill="1" applyBorder="1" applyAlignment="1">
      <alignment vertical="top" wrapText="1"/>
    </xf>
    <xf numFmtId="4" fontId="2" fillId="2" borderId="2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vertical="top"/>
    </xf>
    <xf numFmtId="2" fontId="2" fillId="0" borderId="0" xfId="1" quotePrefix="1" applyNumberFormat="1" applyFont="1" applyFill="1" applyAlignment="1">
      <alignment horizontal="left" vertical="top"/>
    </xf>
    <xf numFmtId="0" fontId="2" fillId="0" borderId="0" xfId="1" applyFont="1" applyFill="1" applyAlignment="1">
      <alignment vertical="top" wrapText="1"/>
    </xf>
    <xf numFmtId="167" fontId="2" fillId="0" borderId="0" xfId="2" applyFont="1" applyFill="1" applyAlignment="1">
      <alignment horizontal="right" vertical="top"/>
    </xf>
    <xf numFmtId="4" fontId="2" fillId="0" borderId="0" xfId="2" applyNumberFormat="1" applyFont="1" applyFill="1" applyAlignment="1">
      <alignment horizontal="center" vertical="top"/>
    </xf>
    <xf numFmtId="4" fontId="2" fillId="0" borderId="0" xfId="2" applyNumberFormat="1" applyFont="1" applyFill="1" applyAlignment="1">
      <alignment vertical="top"/>
    </xf>
    <xf numFmtId="2" fontId="2" fillId="0" borderId="0" xfId="1" applyNumberFormat="1" applyFont="1" applyFill="1" applyAlignment="1">
      <alignment vertical="top"/>
    </xf>
    <xf numFmtId="177" fontId="2" fillId="2" borderId="2" xfId="0" applyNumberFormat="1" applyFont="1" applyFill="1" applyBorder="1" applyAlignment="1">
      <alignment horizontal="right" vertical="top"/>
    </xf>
    <xf numFmtId="37" fontId="2" fillId="2" borderId="2" xfId="0" applyNumberFormat="1" applyFont="1" applyFill="1" applyBorder="1" applyAlignment="1">
      <alignment horizontal="right" vertical="top"/>
    </xf>
    <xf numFmtId="37" fontId="26" fillId="2" borderId="2" xfId="0" applyNumberFormat="1" applyFont="1" applyFill="1" applyBorder="1" applyAlignment="1">
      <alignment horizontal="right" vertical="top"/>
    </xf>
    <xf numFmtId="49" fontId="26" fillId="2" borderId="2" xfId="78" applyNumberFormat="1" applyFont="1" applyFill="1" applyBorder="1" applyAlignment="1">
      <alignment vertical="top" wrapText="1"/>
    </xf>
    <xf numFmtId="4" fontId="26" fillId="2" borderId="2" xfId="0" applyNumberFormat="1" applyFont="1" applyFill="1" applyBorder="1" applyAlignment="1">
      <alignment vertical="top"/>
    </xf>
    <xf numFmtId="4" fontId="2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vertical="top"/>
    </xf>
    <xf numFmtId="39" fontId="2" fillId="2" borderId="2" xfId="0" applyNumberFormat="1" applyFont="1" applyFill="1" applyBorder="1" applyAlignment="1" applyProtection="1">
      <alignment vertical="top"/>
      <protection locked="0"/>
    </xf>
    <xf numFmtId="176" fontId="2" fillId="2" borderId="2" xfId="76" applyNumberFormat="1" applyFont="1" applyFill="1" applyBorder="1" applyAlignment="1">
      <alignment horizontal="right" vertical="top"/>
    </xf>
    <xf numFmtId="4" fontId="26" fillId="2" borderId="2" xfId="0" applyNumberFormat="1" applyFont="1" applyFill="1" applyBorder="1" applyAlignment="1">
      <alignment horizontal="right" vertical="top" wrapText="1"/>
    </xf>
    <xf numFmtId="176" fontId="2" fillId="22" borderId="2" xfId="76" applyNumberFormat="1" applyFont="1" applyFill="1" applyBorder="1" applyAlignment="1">
      <alignment horizontal="right" vertical="top"/>
    </xf>
    <xf numFmtId="4" fontId="2" fillId="22" borderId="2" xfId="0" applyNumberFormat="1" applyFont="1" applyFill="1" applyBorder="1" applyAlignment="1">
      <alignment horizontal="right" vertical="top" wrapText="1"/>
    </xf>
    <xf numFmtId="4" fontId="26" fillId="22" borderId="2" xfId="0" applyNumberFormat="1" applyFont="1" applyFill="1" applyBorder="1" applyAlignment="1">
      <alignment horizontal="right" vertical="top" wrapText="1"/>
    </xf>
    <xf numFmtId="4" fontId="26" fillId="22" borderId="3" xfId="0" applyNumberFormat="1" applyFont="1" applyFill="1" applyBorder="1" applyAlignment="1">
      <alignment horizontal="right" vertical="top" wrapText="1"/>
    </xf>
    <xf numFmtId="176" fontId="2" fillId="2" borderId="7" xfId="76" applyNumberFormat="1" applyFont="1" applyFill="1" applyBorder="1" applyAlignment="1">
      <alignment horizontal="right" vertical="top"/>
    </xf>
    <xf numFmtId="4" fontId="26" fillId="2" borderId="3" xfId="0" applyNumberFormat="1" applyFont="1" applyFill="1" applyBorder="1" applyAlignment="1">
      <alignment horizontal="right" vertical="top" wrapText="1"/>
    </xf>
    <xf numFmtId="0" fontId="2" fillId="2" borderId="2" xfId="75" applyFont="1" applyFill="1" applyBorder="1" applyAlignment="1">
      <alignment horizontal="right" vertical="top" wrapText="1"/>
    </xf>
    <xf numFmtId="0" fontId="2" fillId="2" borderId="2" xfId="75" applyFont="1" applyFill="1" applyBorder="1" applyAlignment="1">
      <alignment horizontal="left" vertical="top" wrapText="1"/>
    </xf>
    <xf numFmtId="0" fontId="2" fillId="2" borderId="3" xfId="75" applyFont="1" applyFill="1" applyBorder="1" applyAlignment="1">
      <alignment horizontal="left" vertical="top" wrapText="1"/>
    </xf>
    <xf numFmtId="0" fontId="2" fillId="2" borderId="0" xfId="75" applyFont="1" applyFill="1" applyBorder="1" applyAlignment="1">
      <alignment horizontal="left" vertical="top" wrapText="1"/>
    </xf>
    <xf numFmtId="0" fontId="2" fillId="3" borderId="0" xfId="71" applyNumberFormat="1" applyFont="1" applyFill="1" applyBorder="1" applyAlignment="1">
      <alignment horizontal="left" vertical="top"/>
    </xf>
    <xf numFmtId="0" fontId="2" fillId="3" borderId="0" xfId="71" applyNumberFormat="1" applyFont="1" applyFill="1" applyBorder="1" applyAlignment="1">
      <alignment horizontal="right" vertical="top"/>
    </xf>
    <xf numFmtId="0" fontId="2" fillId="3" borderId="0" xfId="71" applyNumberFormat="1" applyFont="1" applyFill="1" applyBorder="1" applyAlignment="1">
      <alignment horizontal="center" vertical="top"/>
    </xf>
    <xf numFmtId="0" fontId="2" fillId="3" borderId="0" xfId="71" applyFont="1" applyFill="1" applyBorder="1" applyAlignment="1">
      <alignment horizontal="right" vertical="top" wrapText="1"/>
    </xf>
    <xf numFmtId="0" fontId="2" fillId="3" borderId="0" xfId="71" applyFont="1" applyFill="1" applyBorder="1" applyAlignment="1">
      <alignment horizontal="left" vertical="top" wrapText="1"/>
    </xf>
    <xf numFmtId="4" fontId="2" fillId="3" borderId="0" xfId="71" applyNumberFormat="1" applyFont="1" applyFill="1" applyBorder="1" applyAlignment="1">
      <alignment horizontal="left" vertical="top" wrapText="1"/>
    </xf>
    <xf numFmtId="0" fontId="2" fillId="3" borderId="0" xfId="71" quotePrefix="1" applyFont="1" applyFill="1" applyBorder="1" applyAlignment="1">
      <alignment horizontal="left" vertical="top"/>
    </xf>
    <xf numFmtId="0" fontId="2" fillId="3" borderId="0" xfId="71" applyFont="1" applyFill="1" applyBorder="1" applyAlignment="1">
      <alignment horizontal="left" vertical="top"/>
    </xf>
    <xf numFmtId="0" fontId="2" fillId="0" borderId="0" xfId="0" applyFont="1" applyFill="1" applyAlignment="1">
      <alignment vertical="top" wrapText="1"/>
    </xf>
    <xf numFmtId="0" fontId="26" fillId="0" borderId="0" xfId="0" applyFont="1" applyFill="1" applyAlignment="1">
      <alignment vertical="top" wrapText="1"/>
    </xf>
    <xf numFmtId="4" fontId="2" fillId="2" borderId="0" xfId="2" applyNumberFormat="1" applyFont="1" applyFill="1" applyAlignment="1">
      <alignment vertical="top"/>
    </xf>
    <xf numFmtId="176" fontId="2" fillId="22" borderId="4" xfId="76" applyNumberFormat="1" applyFont="1" applyFill="1" applyBorder="1" applyAlignment="1">
      <alignment horizontal="right" vertical="top"/>
    </xf>
    <xf numFmtId="4" fontId="2" fillId="22" borderId="4" xfId="0" applyNumberFormat="1" applyFont="1" applyFill="1" applyBorder="1" applyAlignment="1">
      <alignment horizontal="right" vertical="top" wrapText="1"/>
    </xf>
    <xf numFmtId="4" fontId="26" fillId="22" borderId="4" xfId="0" applyNumberFormat="1" applyFont="1" applyFill="1" applyBorder="1" applyAlignment="1">
      <alignment horizontal="right" vertical="top" wrapText="1"/>
    </xf>
    <xf numFmtId="39" fontId="2" fillId="2" borderId="0" xfId="0" applyNumberFormat="1" applyFont="1" applyFill="1" applyBorder="1" applyAlignment="1" applyProtection="1">
      <alignment horizontal="right" vertical="top"/>
      <protection locked="0"/>
    </xf>
    <xf numFmtId="0" fontId="3" fillId="0" borderId="0" xfId="1" applyFont="1" applyFill="1" applyBorder="1" applyAlignment="1">
      <alignment vertical="top" wrapText="1"/>
    </xf>
    <xf numFmtId="39" fontId="2" fillId="2" borderId="2" xfId="93" applyFont="1" applyFill="1" applyBorder="1" applyAlignment="1">
      <alignment horizontal="right" vertical="top" wrapText="1"/>
    </xf>
    <xf numFmtId="10" fontId="2" fillId="2" borderId="2" xfId="91" applyNumberFormat="1" applyFont="1" applyFill="1" applyBorder="1" applyAlignment="1">
      <alignment vertical="top"/>
    </xf>
    <xf numFmtId="0" fontId="26" fillId="2" borderId="2" xfId="6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0" borderId="0" xfId="0" applyNumberFormat="1" applyFont="1" applyFill="1" applyAlignment="1">
      <alignment vertical="top" wrapText="1"/>
    </xf>
    <xf numFmtId="167" fontId="3" fillId="0" borderId="0" xfId="2" applyFont="1" applyFill="1" applyBorder="1" applyAlignment="1">
      <alignment vertical="top" wrapText="1"/>
    </xf>
    <xf numFmtId="0" fontId="3" fillId="0" borderId="0" xfId="1" applyFont="1" applyFill="1" applyBorder="1" applyAlignment="1">
      <alignment horizontal="center" vertical="top" wrapText="1"/>
    </xf>
    <xf numFmtId="4" fontId="3" fillId="0" borderId="0" xfId="1" applyNumberFormat="1" applyFont="1" applyFill="1" applyBorder="1" applyAlignment="1">
      <alignment horizontal="right" vertical="top" wrapText="1"/>
    </xf>
    <xf numFmtId="4" fontId="3" fillId="0" borderId="7" xfId="1" applyNumberFormat="1" applyFont="1" applyFill="1" applyBorder="1" applyAlignment="1">
      <alignment horizontal="right" vertical="top" wrapText="1"/>
    </xf>
    <xf numFmtId="4" fontId="2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 applyAlignment="1" applyProtection="1">
      <alignment horizontal="right" vertical="top"/>
    </xf>
    <xf numFmtId="4" fontId="2" fillId="0" borderId="2" xfId="0" applyNumberFormat="1" applyFont="1" applyFill="1" applyBorder="1" applyAlignment="1">
      <alignment horizontal="right" vertical="top"/>
    </xf>
    <xf numFmtId="0" fontId="35" fillId="24" borderId="0" xfId="108" applyFont="1" applyFill="1" applyBorder="1" applyAlignment="1">
      <alignment vertical="top"/>
    </xf>
    <xf numFmtId="0" fontId="28" fillId="2" borderId="2" xfId="80" applyFont="1" applyFill="1" applyBorder="1" applyAlignment="1">
      <alignment vertical="top" wrapText="1"/>
    </xf>
    <xf numFmtId="4" fontId="2" fillId="0" borderId="0" xfId="0" applyNumberFormat="1" applyFont="1" applyFill="1" applyBorder="1" applyAlignment="1">
      <alignment horizontal="center" vertical="top"/>
    </xf>
    <xf numFmtId="0" fontId="26" fillId="21" borderId="0" xfId="0" applyFont="1" applyFill="1" applyAlignment="1">
      <alignment vertical="top" wrapText="1"/>
    </xf>
    <xf numFmtId="180" fontId="2" fillId="2" borderId="2" xfId="111" applyNumberFormat="1" applyFont="1" applyFill="1" applyBorder="1" applyAlignment="1" applyProtection="1">
      <alignment horizontal="right" vertical="top"/>
    </xf>
    <xf numFmtId="177" fontId="28" fillId="2" borderId="2" xfId="0" applyNumberFormat="1" applyFont="1" applyFill="1" applyBorder="1" applyAlignment="1">
      <alignment horizontal="right" vertical="top"/>
    </xf>
    <xf numFmtId="181" fontId="34" fillId="25" borderId="2" xfId="0" applyNumberFormat="1" applyFont="1" applyFill="1" applyBorder="1" applyAlignment="1">
      <alignment vertical="top"/>
    </xf>
    <xf numFmtId="0" fontId="2" fillId="25" borderId="2" xfId="0" applyFont="1" applyFill="1" applyBorder="1" applyAlignment="1">
      <alignment vertical="top" wrapText="1"/>
    </xf>
    <xf numFmtId="4" fontId="2" fillId="2" borderId="0" xfId="0" applyNumberFormat="1" applyFont="1" applyFill="1" applyBorder="1" applyAlignment="1">
      <alignment vertical="top" wrapText="1"/>
    </xf>
    <xf numFmtId="0" fontId="0" fillId="2" borderId="0" xfId="0" applyFill="1" applyAlignment="1">
      <alignment vertical="top"/>
    </xf>
    <xf numFmtId="4" fontId="0" fillId="2" borderId="0" xfId="0" applyNumberFormat="1" applyFill="1" applyAlignment="1">
      <alignment vertical="top"/>
    </xf>
    <xf numFmtId="0" fontId="2" fillId="25" borderId="2" xfId="0" applyFont="1" applyFill="1" applyBorder="1" applyAlignment="1">
      <alignment vertical="top"/>
    </xf>
    <xf numFmtId="4" fontId="34" fillId="25" borderId="2" xfId="0" applyNumberFormat="1" applyFont="1" applyFill="1" applyBorder="1" applyAlignment="1">
      <alignment vertical="top"/>
    </xf>
    <xf numFmtId="181" fontId="34" fillId="25" borderId="2" xfId="0" applyNumberFormat="1" applyFont="1" applyFill="1" applyBorder="1" applyAlignment="1">
      <alignment horizontal="center" vertical="top"/>
    </xf>
    <xf numFmtId="4" fontId="2" fillId="25" borderId="2" xfId="0" applyNumberFormat="1" applyFont="1" applyFill="1" applyBorder="1" applyAlignment="1">
      <alignment vertical="top" wrapText="1"/>
    </xf>
    <xf numFmtId="4" fontId="2" fillId="2" borderId="2" xfId="51" applyNumberFormat="1" applyFont="1" applyFill="1" applyBorder="1" applyAlignment="1">
      <alignment vertical="top"/>
    </xf>
    <xf numFmtId="4" fontId="2" fillId="2" borderId="2" xfId="51" applyNumberFormat="1" applyFont="1" applyFill="1" applyBorder="1" applyAlignment="1">
      <alignment horizontal="right" vertical="top"/>
    </xf>
    <xf numFmtId="4" fontId="2" fillId="26" borderId="0" xfId="51" applyNumberFormat="1" applyFont="1" applyFill="1" applyBorder="1" applyAlignment="1">
      <alignment vertical="top"/>
    </xf>
    <xf numFmtId="177" fontId="35" fillId="2" borderId="2" xfId="0" applyNumberFormat="1" applyFont="1" applyFill="1" applyBorder="1" applyAlignment="1">
      <alignment horizontal="right" vertical="top"/>
    </xf>
    <xf numFmtId="2" fontId="35" fillId="2" borderId="0" xfId="1" quotePrefix="1" applyNumberFormat="1" applyFont="1" applyFill="1" applyAlignment="1">
      <alignment horizontal="left" vertical="top"/>
    </xf>
    <xf numFmtId="4" fontId="35" fillId="2" borderId="0" xfId="2" applyNumberFormat="1" applyFont="1" applyFill="1" applyAlignment="1">
      <alignment vertical="top"/>
    </xf>
    <xf numFmtId="0" fontId="37" fillId="2" borderId="2" xfId="0" applyNumberFormat="1" applyFont="1" applyFill="1" applyBorder="1" applyAlignment="1">
      <alignment vertical="top" wrapText="1"/>
    </xf>
    <xf numFmtId="4" fontId="38" fillId="2" borderId="2" xfId="0" applyNumberFormat="1" applyFont="1" applyFill="1" applyBorder="1" applyAlignment="1">
      <alignment vertical="top"/>
    </xf>
    <xf numFmtId="4" fontId="38" fillId="2" borderId="2" xfId="0" applyNumberFormat="1" applyFont="1" applyFill="1" applyBorder="1" applyAlignment="1">
      <alignment horizontal="center" vertical="top"/>
    </xf>
    <xf numFmtId="4" fontId="39" fillId="2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vertical="top" wrapText="1"/>
    </xf>
    <xf numFmtId="4" fontId="3" fillId="0" borderId="0" xfId="1" applyNumberFormat="1" applyFont="1" applyFill="1" applyBorder="1" applyAlignment="1">
      <alignment vertical="top" wrapText="1"/>
    </xf>
    <xf numFmtId="43" fontId="2" fillId="2" borderId="2" xfId="94" applyFont="1" applyFill="1" applyBorder="1" applyAlignment="1">
      <alignment vertical="top" wrapText="1"/>
    </xf>
    <xf numFmtId="0" fontId="35" fillId="2" borderId="0" xfId="0" applyFont="1" applyFill="1" applyAlignment="1">
      <alignment vertical="top" wrapText="1"/>
    </xf>
    <xf numFmtId="4" fontId="2" fillId="2" borderId="0" xfId="51" applyNumberFormat="1" applyFont="1" applyFill="1" applyBorder="1" applyAlignment="1">
      <alignment vertical="top"/>
    </xf>
    <xf numFmtId="176" fontId="2" fillId="28" borderId="2" xfId="76" applyNumberFormat="1" applyFont="1" applyFill="1" applyBorder="1" applyAlignment="1">
      <alignment horizontal="right" vertical="top"/>
    </xf>
    <xf numFmtId="4" fontId="2" fillId="28" borderId="2" xfId="0" applyNumberFormat="1" applyFont="1" applyFill="1" applyBorder="1" applyAlignment="1">
      <alignment horizontal="right" vertical="top" wrapText="1"/>
    </xf>
    <xf numFmtId="4" fontId="26" fillId="28" borderId="2" xfId="0" applyNumberFormat="1" applyFont="1" applyFill="1" applyBorder="1" applyAlignment="1">
      <alignment horizontal="right" vertical="top" wrapText="1"/>
    </xf>
    <xf numFmtId="182" fontId="2" fillId="2" borderId="2" xfId="76" applyNumberFormat="1" applyFont="1" applyFill="1" applyBorder="1" applyAlignment="1">
      <alignment horizontal="right" vertical="top"/>
    </xf>
    <xf numFmtId="0" fontId="26" fillId="22" borderId="4" xfId="75" applyFont="1" applyFill="1" applyBorder="1" applyAlignment="1">
      <alignment horizontal="center" vertical="top" wrapText="1"/>
    </xf>
    <xf numFmtId="0" fontId="26" fillId="22" borderId="6" xfId="75" applyFont="1" applyFill="1" applyBorder="1" applyAlignment="1">
      <alignment horizontal="center" vertical="top" wrapText="1"/>
    </xf>
    <xf numFmtId="10" fontId="3" fillId="0" borderId="0" xfId="91" applyNumberFormat="1" applyFont="1" applyFill="1" applyBorder="1" applyAlignment="1">
      <alignment vertical="top" wrapText="1"/>
    </xf>
    <xf numFmtId="4" fontId="26" fillId="2" borderId="0" xfId="70" applyNumberFormat="1" applyFont="1" applyFill="1" applyBorder="1" applyAlignment="1">
      <alignment horizontal="right" vertical="top" wrapText="1"/>
    </xf>
    <xf numFmtId="0" fontId="4" fillId="23" borderId="0" xfId="0" applyFont="1" applyFill="1" applyBorder="1" applyAlignment="1">
      <alignment vertical="top"/>
    </xf>
    <xf numFmtId="0" fontId="4" fillId="23" borderId="17" xfId="0" applyFont="1" applyFill="1" applyBorder="1" applyAlignment="1">
      <alignment vertical="top"/>
    </xf>
    <xf numFmtId="4" fontId="4" fillId="0" borderId="0" xfId="1" applyNumberFormat="1" applyFont="1" applyFill="1" applyBorder="1" applyAlignment="1">
      <alignment horizontal="right" vertical="top" wrapText="1"/>
    </xf>
    <xf numFmtId="4" fontId="3" fillId="0" borderId="5" xfId="1" applyNumberFormat="1" applyFont="1" applyFill="1" applyBorder="1" applyAlignment="1">
      <alignment vertical="top" wrapText="1"/>
    </xf>
    <xf numFmtId="4" fontId="3" fillId="0" borderId="1" xfId="1" applyNumberFormat="1" applyFont="1" applyFill="1" applyBorder="1" applyAlignment="1">
      <alignment vertical="top" wrapText="1"/>
    </xf>
    <xf numFmtId="4" fontId="4" fillId="0" borderId="0" xfId="1" applyNumberFormat="1" applyFont="1" applyFill="1" applyBorder="1" applyAlignment="1">
      <alignment vertical="top" wrapText="1"/>
    </xf>
    <xf numFmtId="4" fontId="3" fillId="0" borderId="3" xfId="1" applyNumberFormat="1" applyFont="1" applyFill="1" applyBorder="1" applyAlignment="1">
      <alignment vertical="top" wrapText="1"/>
    </xf>
    <xf numFmtId="4" fontId="3" fillId="0" borderId="2" xfId="1" applyNumberFormat="1" applyFont="1" applyFill="1" applyBorder="1" applyAlignment="1">
      <alignment vertical="top" wrapText="1"/>
    </xf>
    <xf numFmtId="4" fontId="2" fillId="2" borderId="0" xfId="77" applyNumberFormat="1" applyFont="1" applyFill="1" applyAlignment="1">
      <alignment vertical="top" wrapText="1"/>
    </xf>
    <xf numFmtId="4" fontId="35" fillId="2" borderId="0" xfId="0" applyNumberFormat="1" applyFont="1" applyFill="1" applyAlignment="1">
      <alignment vertical="top" wrapText="1"/>
    </xf>
    <xf numFmtId="4" fontId="2" fillId="20" borderId="0" xfId="77" applyNumberFormat="1" applyFont="1" applyFill="1" applyAlignment="1">
      <alignment vertical="top" wrapText="1"/>
    </xf>
    <xf numFmtId="4" fontId="28" fillId="0" borderId="0" xfId="0" applyNumberFormat="1" applyFont="1" applyFill="1" applyAlignment="1">
      <alignment vertical="top" wrapText="1"/>
    </xf>
    <xf numFmtId="4" fontId="26" fillId="21" borderId="0" xfId="0" applyNumberFormat="1" applyFont="1" applyFill="1" applyAlignment="1">
      <alignment vertical="top" wrapText="1"/>
    </xf>
    <xf numFmtId="4" fontId="35" fillId="24" borderId="0" xfId="108" applyNumberFormat="1" applyFont="1" applyFill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4" fillId="23" borderId="0" xfId="0" applyNumberFormat="1" applyFont="1" applyFill="1" applyBorder="1" applyAlignment="1">
      <alignment vertical="top"/>
    </xf>
    <xf numFmtId="0" fontId="35" fillId="2" borderId="2" xfId="0" applyFont="1" applyFill="1" applyBorder="1" applyAlignment="1">
      <alignment horizontal="left" vertical="top" wrapText="1"/>
    </xf>
    <xf numFmtId="4" fontId="40" fillId="2" borderId="0" xfId="7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center" vertical="top"/>
    </xf>
    <xf numFmtId="0" fontId="26" fillId="22" borderId="4" xfId="0" applyFont="1" applyFill="1" applyBorder="1" applyAlignment="1">
      <alignment horizontal="right" vertical="top" wrapText="1"/>
    </xf>
    <xf numFmtId="0" fontId="26" fillId="0" borderId="0" xfId="1" applyFont="1" applyFill="1" applyBorder="1" applyAlignment="1">
      <alignment horizontal="center" vertical="top" wrapText="1"/>
    </xf>
    <xf numFmtId="4" fontId="2" fillId="25" borderId="0" xfId="0" applyNumberFormat="1" applyFont="1" applyFill="1" applyBorder="1" applyAlignment="1">
      <alignment vertical="top" wrapText="1"/>
    </xf>
    <xf numFmtId="43" fontId="2" fillId="2" borderId="0" xfId="94" applyFont="1" applyFill="1" applyBorder="1" applyAlignment="1">
      <alignment vertical="top" wrapText="1"/>
    </xf>
    <xf numFmtId="4" fontId="3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4" fontId="36" fillId="2" borderId="0" xfId="1" applyNumberFormat="1" applyFont="1" applyFill="1" applyBorder="1" applyAlignment="1">
      <alignment vertical="top"/>
    </xf>
    <xf numFmtId="0" fontId="36" fillId="2" borderId="0" xfId="1" applyFont="1" applyFill="1" applyBorder="1" applyAlignment="1">
      <alignment vertical="top"/>
    </xf>
    <xf numFmtId="167" fontId="2" fillId="0" borderId="0" xfId="2" applyFont="1" applyFill="1" applyBorder="1" applyAlignment="1">
      <alignment vertical="top"/>
    </xf>
    <xf numFmtId="4" fontId="2" fillId="0" borderId="0" xfId="1" applyNumberFormat="1" applyFont="1" applyFill="1" applyBorder="1" applyAlignment="1">
      <alignment vertical="top"/>
    </xf>
    <xf numFmtId="0" fontId="26" fillId="0" borderId="1" xfId="1" applyFont="1" applyFill="1" applyBorder="1" applyAlignment="1">
      <alignment horizontal="center" vertical="top" wrapText="1"/>
    </xf>
    <xf numFmtId="167" fontId="26" fillId="0" borderId="1" xfId="2" applyFont="1" applyFill="1" applyBorder="1" applyAlignment="1">
      <alignment horizontal="center" vertical="top" wrapText="1"/>
    </xf>
    <xf numFmtId="4" fontId="26" fillId="0" borderId="1" xfId="1" applyNumberFormat="1" applyFont="1" applyFill="1" applyBorder="1" applyAlignment="1">
      <alignment horizontal="center" vertical="top" wrapText="1"/>
    </xf>
    <xf numFmtId="4" fontId="26" fillId="0" borderId="7" xfId="1" applyNumberFormat="1" applyFont="1" applyFill="1" applyBorder="1" applyAlignment="1">
      <alignment horizontal="center" vertical="top" wrapText="1"/>
    </xf>
    <xf numFmtId="0" fontId="26" fillId="0" borderId="2" xfId="1" applyFont="1" applyFill="1" applyBorder="1" applyAlignment="1">
      <alignment horizontal="center" vertical="top" wrapText="1"/>
    </xf>
    <xf numFmtId="167" fontId="26" fillId="0" borderId="2" xfId="2" applyFont="1" applyFill="1" applyBorder="1" applyAlignment="1">
      <alignment horizontal="center" vertical="top" wrapText="1"/>
    </xf>
    <xf numFmtId="4" fontId="26" fillId="0" borderId="2" xfId="1" applyNumberFormat="1" applyFont="1" applyFill="1" applyBorder="1" applyAlignment="1">
      <alignment horizontal="center" vertical="top" wrapText="1"/>
    </xf>
    <xf numFmtId="4" fontId="26" fillId="0" borderId="0" xfId="1" applyNumberFormat="1" applyFont="1" applyFill="1" applyBorder="1" applyAlignment="1">
      <alignment horizontal="center" vertical="top" wrapText="1"/>
    </xf>
    <xf numFmtId="0" fontId="26" fillId="2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/>
    </xf>
    <xf numFmtId="39" fontId="2" fillId="2" borderId="0" xfId="0" applyNumberFormat="1" applyFont="1" applyFill="1" applyBorder="1" applyAlignment="1" applyProtection="1">
      <alignment vertical="top"/>
      <protection locked="0"/>
    </xf>
    <xf numFmtId="4" fontId="2" fillId="0" borderId="0" xfId="1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2" fillId="2" borderId="2" xfId="0" applyFont="1" applyFill="1" applyBorder="1" applyAlignment="1">
      <alignment horizontal="right" vertical="top"/>
    </xf>
    <xf numFmtId="4" fontId="2" fillId="2" borderId="2" xfId="0" applyNumberFormat="1" applyFont="1" applyFill="1" applyBorder="1" applyAlignment="1">
      <alignment horizontal="right" vertical="top"/>
    </xf>
    <xf numFmtId="0" fontId="2" fillId="2" borderId="2" xfId="0" applyNumberFormat="1" applyFont="1" applyFill="1" applyBorder="1" applyAlignment="1">
      <alignment horizontal="left" vertical="top" wrapText="1"/>
    </xf>
    <xf numFmtId="177" fontId="26" fillId="2" borderId="2" xfId="0" applyNumberFormat="1" applyFont="1" applyFill="1" applyBorder="1" applyAlignment="1">
      <alignment horizontal="right" vertical="top"/>
    </xf>
    <xf numFmtId="2" fontId="35" fillId="2" borderId="2" xfId="0" applyNumberFormat="1" applyFont="1" applyFill="1" applyBorder="1" applyAlignment="1">
      <alignment horizontal="right" vertical="top"/>
    </xf>
    <xf numFmtId="0" fontId="35" fillId="2" borderId="2" xfId="0" applyFont="1" applyFill="1" applyBorder="1" applyAlignment="1">
      <alignment horizontal="center" vertical="top"/>
    </xf>
    <xf numFmtId="39" fontId="35" fillId="2" borderId="2" xfId="0" applyNumberFormat="1" applyFont="1" applyFill="1" applyBorder="1" applyAlignment="1" applyProtection="1">
      <alignment vertical="top"/>
      <protection locked="0"/>
    </xf>
    <xf numFmtId="39" fontId="35" fillId="2" borderId="0" xfId="0" applyNumberFormat="1" applyFont="1" applyFill="1" applyBorder="1" applyAlignment="1" applyProtection="1">
      <alignment vertical="top"/>
      <protection locked="0"/>
    </xf>
    <xf numFmtId="4" fontId="35" fillId="0" borderId="0" xfId="1" applyNumberFormat="1" applyFont="1" applyFill="1" applyBorder="1" applyAlignment="1">
      <alignment horizontal="right" vertical="top"/>
    </xf>
    <xf numFmtId="4" fontId="36" fillId="0" borderId="0" xfId="0" applyNumberFormat="1" applyFont="1" applyBorder="1" applyAlignment="1">
      <alignment vertical="top"/>
    </xf>
    <xf numFmtId="0" fontId="36" fillId="0" borderId="0" xfId="0" applyFont="1" applyBorder="1" applyAlignment="1">
      <alignment vertical="top"/>
    </xf>
    <xf numFmtId="0" fontId="36" fillId="0" borderId="0" xfId="0" applyFont="1" applyAlignment="1">
      <alignment vertical="top"/>
    </xf>
    <xf numFmtId="0" fontId="2" fillId="26" borderId="0" xfId="61" applyFont="1" applyFill="1" applyBorder="1" applyAlignment="1">
      <alignment vertical="top"/>
    </xf>
    <xf numFmtId="4" fontId="2" fillId="20" borderId="0" xfId="61" applyNumberFormat="1" applyFont="1" applyFill="1" applyAlignment="1">
      <alignment vertical="top"/>
    </xf>
    <xf numFmtId="4" fontId="2" fillId="20" borderId="2" xfId="0" applyNumberFormat="1" applyFont="1" applyFill="1" applyBorder="1" applyAlignment="1">
      <alignment horizontal="center" vertical="top"/>
    </xf>
    <xf numFmtId="0" fontId="2" fillId="20" borderId="0" xfId="61" applyFont="1" applyFill="1" applyAlignment="1">
      <alignment vertical="top"/>
    </xf>
    <xf numFmtId="2" fontId="2" fillId="2" borderId="2" xfId="0" applyNumberFormat="1" applyFont="1" applyFill="1" applyBorder="1" applyAlignment="1">
      <alignment horizontal="right" vertical="top"/>
    </xf>
    <xf numFmtId="0" fontId="2" fillId="2" borderId="0" xfId="61" applyFont="1" applyFill="1" applyBorder="1" applyAlignment="1">
      <alignment vertical="top"/>
    </xf>
    <xf numFmtId="4" fontId="36" fillId="2" borderId="0" xfId="0" applyNumberFormat="1" applyFont="1" applyFill="1" applyBorder="1" applyAlignment="1">
      <alignment vertical="top"/>
    </xf>
    <xf numFmtId="4" fontId="2" fillId="2" borderId="0" xfId="61" applyNumberFormat="1" applyFont="1" applyFill="1" applyAlignment="1">
      <alignment vertical="top"/>
    </xf>
    <xf numFmtId="0" fontId="2" fillId="2" borderId="0" xfId="61" applyFont="1" applyFill="1" applyAlignment="1">
      <alignment vertical="top"/>
    </xf>
    <xf numFmtId="169" fontId="26" fillId="2" borderId="0" xfId="0" applyNumberFormat="1" applyFont="1" applyFill="1" applyBorder="1" applyAlignment="1">
      <alignment vertical="top"/>
    </xf>
    <xf numFmtId="0" fontId="35" fillId="2" borderId="2" xfId="0" applyFont="1" applyFill="1" applyBorder="1" applyAlignment="1">
      <alignment horizontal="left" vertical="top"/>
    </xf>
    <xf numFmtId="4" fontId="35" fillId="2" borderId="0" xfId="1" applyNumberFormat="1" applyFont="1" applyFill="1" applyBorder="1" applyAlignment="1">
      <alignment horizontal="right" vertical="top"/>
    </xf>
    <xf numFmtId="0" fontId="36" fillId="2" borderId="0" xfId="0" applyFont="1" applyFill="1" applyBorder="1" applyAlignment="1">
      <alignment vertical="top"/>
    </xf>
    <xf numFmtId="0" fontId="36" fillId="2" borderId="0" xfId="0" applyFont="1" applyFill="1" applyAlignment="1">
      <alignment vertical="top"/>
    </xf>
    <xf numFmtId="0" fontId="28" fillId="2" borderId="2" xfId="0" applyFont="1" applyFill="1" applyBorder="1" applyAlignment="1">
      <alignment horizontal="left" vertical="top" wrapText="1"/>
    </xf>
    <xf numFmtId="2" fontId="28" fillId="2" borderId="2" xfId="0" applyNumberFormat="1" applyFont="1" applyFill="1" applyBorder="1" applyAlignment="1">
      <alignment horizontal="right" vertical="top"/>
    </xf>
    <xf numFmtId="0" fontId="28" fillId="2" borderId="2" xfId="0" applyFont="1" applyFill="1" applyBorder="1" applyAlignment="1">
      <alignment horizontal="center" vertical="top"/>
    </xf>
    <xf numFmtId="39" fontId="28" fillId="2" borderId="2" xfId="0" applyNumberFormat="1" applyFont="1" applyFill="1" applyBorder="1" applyAlignment="1" applyProtection="1">
      <alignment vertical="top"/>
      <protection locked="0"/>
    </xf>
    <xf numFmtId="39" fontId="28" fillId="2" borderId="0" xfId="0" applyNumberFormat="1" applyFont="1" applyFill="1" applyBorder="1" applyAlignment="1" applyProtection="1">
      <alignment vertical="top"/>
      <protection locked="0"/>
    </xf>
    <xf numFmtId="4" fontId="28" fillId="2" borderId="0" xfId="1" applyNumberFormat="1" applyFont="1" applyFill="1" applyBorder="1" applyAlignment="1">
      <alignment horizontal="right" vertical="top"/>
    </xf>
    <xf numFmtId="4" fontId="31" fillId="2" borderId="0" xfId="0" applyNumberFormat="1" applyFont="1" applyFill="1" applyBorder="1" applyAlignment="1">
      <alignment vertical="top"/>
    </xf>
    <xf numFmtId="0" fontId="31" fillId="2" borderId="0" xfId="0" applyFont="1" applyFill="1" applyBorder="1" applyAlignment="1">
      <alignment vertical="top"/>
    </xf>
    <xf numFmtId="0" fontId="31" fillId="2" borderId="0" xfId="0" applyFont="1" applyFill="1" applyAlignment="1">
      <alignment vertical="top"/>
    </xf>
    <xf numFmtId="0" fontId="26" fillId="2" borderId="2" xfId="0" applyFont="1" applyFill="1" applyBorder="1" applyAlignment="1">
      <alignment horizontal="right" vertical="top"/>
    </xf>
    <xf numFmtId="0" fontId="26" fillId="2" borderId="2" xfId="0" applyFont="1" applyFill="1" applyBorder="1" applyAlignment="1">
      <alignment horizontal="left" vertical="top"/>
    </xf>
    <xf numFmtId="4" fontId="2" fillId="2" borderId="0" xfId="0" applyNumberFormat="1" applyFont="1" applyFill="1" applyBorder="1" applyAlignment="1">
      <alignment vertical="top"/>
    </xf>
    <xf numFmtId="4" fontId="28" fillId="0" borderId="0" xfId="1" applyNumberFormat="1" applyFont="1" applyFill="1" applyBorder="1" applyAlignment="1">
      <alignment horizontal="right" vertical="top"/>
    </xf>
    <xf numFmtId="4" fontId="31" fillId="0" borderId="0" xfId="0" applyNumberFormat="1" applyFont="1" applyBorder="1" applyAlignment="1">
      <alignment vertical="top"/>
    </xf>
    <xf numFmtId="0" fontId="31" fillId="0" borderId="0" xfId="0" applyFont="1" applyBorder="1" applyAlignment="1">
      <alignment vertical="top"/>
    </xf>
    <xf numFmtId="0" fontId="31" fillId="0" borderId="0" xfId="0" applyFont="1" applyAlignment="1">
      <alignment vertical="top"/>
    </xf>
    <xf numFmtId="169" fontId="2" fillId="2" borderId="2" xfId="0" applyNumberFormat="1" applyFont="1" applyFill="1" applyBorder="1" applyAlignment="1">
      <alignment horizontal="right" vertical="top"/>
    </xf>
    <xf numFmtId="169" fontId="2" fillId="2" borderId="2" xfId="0" applyNumberFormat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right" vertical="top"/>
    </xf>
    <xf numFmtId="0" fontId="2" fillId="2" borderId="4" xfId="0" applyFont="1" applyFill="1" applyBorder="1" applyAlignment="1">
      <alignment horizontal="left" vertical="top" wrapText="1"/>
    </xf>
    <xf numFmtId="169" fontId="2" fillId="2" borderId="4" xfId="0" applyNumberFormat="1" applyFont="1" applyFill="1" applyBorder="1" applyAlignment="1">
      <alignment horizontal="right" vertical="top"/>
    </xf>
    <xf numFmtId="169" fontId="2" fillId="2" borderId="4" xfId="0" applyNumberFormat="1" applyFont="1" applyFill="1" applyBorder="1" applyAlignment="1">
      <alignment horizontal="center" vertical="top"/>
    </xf>
    <xf numFmtId="4" fontId="2" fillId="2" borderId="4" xfId="51" applyNumberFormat="1" applyFont="1" applyFill="1" applyBorder="1" applyAlignment="1">
      <alignment vertical="top"/>
    </xf>
    <xf numFmtId="39" fontId="35" fillId="2" borderId="2" xfId="0" applyNumberFormat="1" applyFont="1" applyFill="1" applyBorder="1" applyAlignment="1" applyProtection="1">
      <alignment horizontal="right" vertical="top"/>
      <protection locked="0"/>
    </xf>
    <xf numFmtId="39" fontId="3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2" xfId="95" applyFont="1" applyFill="1" applyBorder="1" applyAlignment="1">
      <alignment horizontal="left" vertical="top" wrapText="1"/>
    </xf>
    <xf numFmtId="39" fontId="2" fillId="2" borderId="2" xfId="0" applyNumberFormat="1" applyFont="1" applyFill="1" applyBorder="1" applyAlignment="1" applyProtection="1">
      <alignment horizontal="right" vertical="top"/>
      <protection locked="0"/>
    </xf>
    <xf numFmtId="43" fontId="2" fillId="2" borderId="2" xfId="94" applyFont="1" applyFill="1" applyBorder="1" applyAlignment="1">
      <alignment horizontal="right" vertical="top" wrapText="1"/>
    </xf>
    <xf numFmtId="43" fontId="2" fillId="2" borderId="2" xfId="94" applyFont="1" applyFill="1" applyBorder="1" applyAlignment="1">
      <alignment horizontal="center" vertical="top"/>
    </xf>
    <xf numFmtId="4" fontId="2" fillId="2" borderId="0" xfId="0" applyNumberFormat="1" applyFont="1" applyFill="1" applyBorder="1" applyAlignment="1">
      <alignment horizontal="right" vertical="top" wrapText="1"/>
    </xf>
    <xf numFmtId="4" fontId="2" fillId="2" borderId="2" xfId="77" applyNumberFormat="1" applyFont="1" applyFill="1" applyBorder="1" applyAlignment="1" applyProtection="1">
      <alignment horizontal="right" vertical="top" wrapText="1"/>
    </xf>
    <xf numFmtId="4" fontId="2" fillId="2" borderId="2" xfId="77" applyNumberFormat="1" applyFont="1" applyFill="1" applyBorder="1" applyAlignment="1" applyProtection="1">
      <alignment horizontal="right" vertical="top" wrapText="1"/>
      <protection locked="0"/>
    </xf>
    <xf numFmtId="180" fontId="2" fillId="2" borderId="2" xfId="0" applyNumberFormat="1" applyFont="1" applyFill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/>
    </xf>
    <xf numFmtId="4" fontId="2" fillId="2" borderId="7" xfId="80" applyNumberFormat="1" applyFont="1" applyFill="1" applyBorder="1" applyAlignment="1">
      <alignment horizontal="right" vertical="top"/>
    </xf>
    <xf numFmtId="0" fontId="37" fillId="2" borderId="2" xfId="0" applyFont="1" applyFill="1" applyBorder="1" applyAlignment="1">
      <alignment horizontal="right" vertical="top" wrapText="1"/>
    </xf>
    <xf numFmtId="169" fontId="38" fillId="2" borderId="2" xfId="0" applyNumberFormat="1" applyFont="1" applyFill="1" applyBorder="1" applyAlignment="1">
      <alignment horizontal="right" vertical="top"/>
    </xf>
    <xf numFmtId="169" fontId="38" fillId="2" borderId="0" xfId="0" applyNumberFormat="1" applyFont="1" applyFill="1" applyBorder="1" applyAlignment="1">
      <alignment horizontal="right" vertical="top"/>
    </xf>
    <xf numFmtId="0" fontId="38" fillId="27" borderId="0" xfId="0" applyFont="1" applyFill="1" applyBorder="1" applyAlignment="1">
      <alignment vertical="top"/>
    </xf>
    <xf numFmtId="4" fontId="38" fillId="27" borderId="0" xfId="0" applyNumberFormat="1" applyFont="1" applyFill="1" applyBorder="1" applyAlignment="1">
      <alignment vertical="top"/>
    </xf>
    <xf numFmtId="0" fontId="39" fillId="2" borderId="2" xfId="0" applyFont="1" applyFill="1" applyBorder="1" applyAlignment="1">
      <alignment horizontal="right" vertical="top" wrapText="1"/>
    </xf>
    <xf numFmtId="169" fontId="29" fillId="27" borderId="0" xfId="0" applyNumberFormat="1" applyFont="1" applyFill="1" applyBorder="1" applyAlignment="1">
      <alignment vertical="top"/>
    </xf>
    <xf numFmtId="4" fontId="29" fillId="27" borderId="0" xfId="0" applyNumberFormat="1" applyFont="1" applyFill="1" applyBorder="1" applyAlignment="1">
      <alignment vertical="top"/>
    </xf>
    <xf numFmtId="0" fontId="29" fillId="27" borderId="0" xfId="0" applyFont="1" applyFill="1" applyBorder="1" applyAlignment="1">
      <alignment vertical="top"/>
    </xf>
    <xf numFmtId="4" fontId="3" fillId="21" borderId="0" xfId="0" applyNumberFormat="1" applyFont="1" applyFill="1" applyBorder="1" applyAlignment="1">
      <alignment vertical="top"/>
    </xf>
    <xf numFmtId="4" fontId="28" fillId="2" borderId="2" xfId="80" applyNumberFormat="1" applyFont="1" applyFill="1" applyBorder="1" applyAlignment="1">
      <alignment horizontal="center" vertical="top"/>
    </xf>
    <xf numFmtId="169" fontId="28" fillId="2" borderId="2" xfId="80" applyNumberFormat="1" applyFont="1" applyFill="1" applyBorder="1" applyAlignment="1">
      <alignment vertical="top"/>
    </xf>
    <xf numFmtId="0" fontId="2" fillId="22" borderId="4" xfId="0" applyFont="1" applyFill="1" applyBorder="1" applyAlignment="1">
      <alignment horizontal="center" vertical="top"/>
    </xf>
    <xf numFmtId="0" fontId="26" fillId="22" borderId="4" xfId="0" applyFont="1" applyFill="1" applyBorder="1" applyAlignment="1">
      <alignment horizontal="center" vertical="top" wrapText="1"/>
    </xf>
    <xf numFmtId="0" fontId="2" fillId="22" borderId="4" xfId="0" applyFont="1" applyFill="1" applyBorder="1" applyAlignment="1">
      <alignment vertical="top"/>
    </xf>
    <xf numFmtId="4" fontId="2" fillId="22" borderId="4" xfId="0" applyNumberFormat="1" applyFont="1" applyFill="1" applyBorder="1" applyAlignment="1">
      <alignment vertical="top"/>
    </xf>
    <xf numFmtId="39" fontId="26" fillId="22" borderId="4" xfId="0" applyNumberFormat="1" applyFont="1" applyFill="1" applyBorder="1" applyAlignment="1" applyProtection="1">
      <alignment vertical="top"/>
      <protection locked="0"/>
    </xf>
    <xf numFmtId="39" fontId="26" fillId="22" borderId="0" xfId="0" applyNumberFormat="1" applyFont="1" applyFill="1" applyBorder="1" applyAlignment="1" applyProtection="1">
      <alignment vertical="top"/>
      <protection locked="0"/>
    </xf>
    <xf numFmtId="4" fontId="3" fillId="22" borderId="0" xfId="0" applyNumberFormat="1" applyFont="1" applyFill="1" applyBorder="1" applyAlignment="1">
      <alignment vertical="top"/>
    </xf>
    <xf numFmtId="0" fontId="3" fillId="22" borderId="0" xfId="0" applyFont="1" applyFill="1" applyBorder="1" applyAlignment="1">
      <alignment vertical="top"/>
    </xf>
    <xf numFmtId="0" fontId="3" fillId="22" borderId="0" xfId="0" applyFont="1" applyFill="1" applyAlignment="1">
      <alignment vertical="top"/>
    </xf>
    <xf numFmtId="0" fontId="29" fillId="2" borderId="2" xfId="0" applyFont="1" applyFill="1" applyBorder="1" applyAlignment="1">
      <alignment horizontal="center" vertical="top"/>
    </xf>
    <xf numFmtId="0" fontId="26" fillId="22" borderId="2" xfId="72" applyFont="1" applyFill="1" applyBorder="1" applyAlignment="1">
      <alignment horizontal="center" vertical="top"/>
    </xf>
    <xf numFmtId="4" fontId="2" fillId="22" borderId="2" xfId="0" applyNumberFormat="1" applyFont="1" applyFill="1" applyBorder="1" applyAlignment="1">
      <alignment horizontal="center" vertical="top"/>
    </xf>
    <xf numFmtId="4" fontId="26" fillId="22" borderId="2" xfId="70" applyNumberFormat="1" applyFont="1" applyFill="1" applyBorder="1" applyAlignment="1">
      <alignment horizontal="right" vertical="top" wrapText="1"/>
    </xf>
    <xf numFmtId="4" fontId="26" fillId="22" borderId="0" xfId="70" applyNumberFormat="1" applyFont="1" applyFill="1" applyBorder="1" applyAlignment="1">
      <alignment horizontal="right" vertical="top" wrapText="1"/>
    </xf>
    <xf numFmtId="4" fontId="4" fillId="22" borderId="0" xfId="0" applyNumberFormat="1" applyFont="1" applyFill="1" applyBorder="1" applyAlignment="1">
      <alignment vertical="top"/>
    </xf>
    <xf numFmtId="0" fontId="4" fillId="22" borderId="0" xfId="0" applyFont="1" applyFill="1" applyBorder="1" applyAlignment="1">
      <alignment vertical="top"/>
    </xf>
    <xf numFmtId="0" fontId="4" fillId="22" borderId="17" xfId="0" applyFont="1" applyFill="1" applyBorder="1" applyAlignment="1">
      <alignment vertical="top"/>
    </xf>
    <xf numFmtId="0" fontId="26" fillId="2" borderId="2" xfId="72" applyFont="1" applyFill="1" applyBorder="1" applyAlignment="1">
      <alignment horizontal="center" vertical="top"/>
    </xf>
    <xf numFmtId="4" fontId="26" fillId="2" borderId="2" xfId="70" applyNumberFormat="1" applyFont="1" applyFill="1" applyBorder="1" applyAlignment="1">
      <alignment horizontal="right" vertical="top" wrapText="1"/>
    </xf>
    <xf numFmtId="0" fontId="26" fillId="22" borderId="4" xfId="72" applyFont="1" applyFill="1" applyBorder="1" applyAlignment="1">
      <alignment horizontal="center" vertical="top"/>
    </xf>
    <xf numFmtId="4" fontId="2" fillId="22" borderId="4" xfId="0" applyNumberFormat="1" applyFont="1" applyFill="1" applyBorder="1" applyAlignment="1">
      <alignment horizontal="center" vertical="top"/>
    </xf>
    <xf numFmtId="4" fontId="26" fillId="22" borderId="4" xfId="70" applyNumberFormat="1" applyFont="1" applyFill="1" applyBorder="1" applyAlignment="1">
      <alignment horizontal="right" vertical="top" wrapText="1"/>
    </xf>
    <xf numFmtId="4" fontId="3" fillId="20" borderId="0" xfId="0" applyNumberFormat="1" applyFont="1" applyFill="1" applyBorder="1" applyAlignment="1">
      <alignment vertical="top"/>
    </xf>
    <xf numFmtId="4" fontId="4" fillId="20" borderId="0" xfId="0" applyNumberFormat="1" applyFont="1" applyFill="1" applyBorder="1" applyAlignment="1">
      <alignment vertical="top"/>
    </xf>
    <xf numFmtId="0" fontId="4" fillId="20" borderId="0" xfId="0" applyFont="1" applyFill="1" applyBorder="1" applyAlignment="1">
      <alignment vertical="top"/>
    </xf>
    <xf numFmtId="0" fontId="4" fillId="20" borderId="17" xfId="0" applyFont="1" applyFill="1" applyBorder="1" applyAlignment="1">
      <alignment vertical="top"/>
    </xf>
    <xf numFmtId="0" fontId="26" fillId="28" borderId="2" xfId="0" applyFont="1" applyFill="1" applyBorder="1" applyAlignment="1">
      <alignment horizontal="center" vertical="top" wrapText="1"/>
    </xf>
    <xf numFmtId="4" fontId="2" fillId="28" borderId="2" xfId="0" applyNumberFormat="1" applyFont="1" applyFill="1" applyBorder="1" applyAlignment="1">
      <alignment horizontal="center" vertical="top"/>
    </xf>
    <xf numFmtId="4" fontId="26" fillId="28" borderId="2" xfId="70" applyNumberFormat="1" applyFont="1" applyFill="1" applyBorder="1" applyAlignment="1">
      <alignment horizontal="right" vertical="top" wrapText="1"/>
    </xf>
    <xf numFmtId="4" fontId="26" fillId="28" borderId="0" xfId="70" applyNumberFormat="1" applyFont="1" applyFill="1" applyBorder="1" applyAlignment="1">
      <alignment horizontal="right" vertical="top" wrapText="1"/>
    </xf>
    <xf numFmtId="4" fontId="3" fillId="28" borderId="0" xfId="0" applyNumberFormat="1" applyFont="1" applyFill="1" applyBorder="1" applyAlignment="1">
      <alignment vertical="top"/>
    </xf>
    <xf numFmtId="4" fontId="4" fillId="28" borderId="0" xfId="0" applyNumberFormat="1" applyFont="1" applyFill="1" applyBorder="1" applyAlignment="1">
      <alignment vertical="top"/>
    </xf>
    <xf numFmtId="0" fontId="4" fillId="28" borderId="0" xfId="0" applyFont="1" applyFill="1" applyBorder="1" applyAlignment="1">
      <alignment vertical="top"/>
    </xf>
    <xf numFmtId="0" fontId="4" fillId="28" borderId="17" xfId="0" applyFont="1" applyFill="1" applyBorder="1" applyAlignment="1">
      <alignment vertical="top"/>
    </xf>
    <xf numFmtId="0" fontId="2" fillId="2" borderId="2" xfId="72" applyFont="1" applyFill="1" applyBorder="1" applyAlignment="1">
      <alignment horizontal="left" vertical="top"/>
    </xf>
    <xf numFmtId="4" fontId="26" fillId="29" borderId="0" xfId="70" applyNumberFormat="1" applyFont="1" applyFill="1" applyBorder="1" applyAlignment="1">
      <alignment horizontal="right" vertical="top" wrapText="1"/>
    </xf>
    <xf numFmtId="4" fontId="3" fillId="29" borderId="0" xfId="0" applyNumberFormat="1" applyFont="1" applyFill="1" applyBorder="1" applyAlignment="1">
      <alignment vertical="top"/>
    </xf>
    <xf numFmtId="4" fontId="4" fillId="29" borderId="0" xfId="0" applyNumberFormat="1" applyFont="1" applyFill="1" applyBorder="1" applyAlignment="1">
      <alignment vertical="top"/>
    </xf>
    <xf numFmtId="0" fontId="4" fillId="29" borderId="0" xfId="0" applyFont="1" applyFill="1" applyBorder="1" applyAlignment="1">
      <alignment vertical="top"/>
    </xf>
    <xf numFmtId="0" fontId="4" fillId="29" borderId="17" xfId="0" applyFont="1" applyFill="1" applyBorder="1" applyAlignment="1">
      <alignment vertical="top"/>
    </xf>
    <xf numFmtId="0" fontId="26" fillId="2" borderId="2" xfId="0" applyFont="1" applyFill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vertical="top"/>
    </xf>
    <xf numFmtId="4" fontId="4" fillId="2" borderId="0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7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6" fillId="2" borderId="2" xfId="0" applyFont="1" applyFill="1" applyBorder="1" applyAlignment="1" applyProtection="1">
      <alignment horizontal="right" vertical="top"/>
    </xf>
    <xf numFmtId="0" fontId="26" fillId="2" borderId="3" xfId="0" applyFont="1" applyFill="1" applyBorder="1" applyAlignment="1" applyProtection="1">
      <alignment horizontal="right" vertical="top"/>
    </xf>
    <xf numFmtId="0" fontId="2" fillId="2" borderId="0" xfId="0" applyFont="1" applyFill="1" applyBorder="1" applyAlignment="1">
      <alignment horizontal="right" vertical="top"/>
    </xf>
    <xf numFmtId="10" fontId="2" fillId="2" borderId="2" xfId="74" applyNumberFormat="1" applyFont="1" applyFill="1" applyBorder="1" applyAlignment="1">
      <alignment horizontal="right" vertical="top"/>
    </xf>
    <xf numFmtId="4" fontId="2" fillId="2" borderId="2" xfId="0" applyNumberFormat="1" applyFont="1" applyFill="1" applyBorder="1" applyAlignment="1" applyProtection="1">
      <alignment horizontal="right" vertical="top"/>
    </xf>
    <xf numFmtId="4" fontId="2" fillId="2" borderId="0" xfId="0" applyNumberFormat="1" applyFont="1" applyFill="1" applyBorder="1" applyAlignment="1" applyProtection="1">
      <alignment horizontal="right" vertical="top"/>
    </xf>
    <xf numFmtId="0" fontId="2" fillId="2" borderId="0" xfId="0" applyFont="1" applyFill="1" applyBorder="1" applyAlignment="1" applyProtection="1">
      <alignment horizontal="right" vertical="top"/>
    </xf>
    <xf numFmtId="10" fontId="2" fillId="2" borderId="7" xfId="74" applyNumberFormat="1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right" vertical="top" wrapText="1"/>
    </xf>
    <xf numFmtId="10" fontId="2" fillId="0" borderId="2" xfId="0" applyNumberFormat="1" applyFont="1" applyFill="1" applyBorder="1" applyAlignment="1">
      <alignment vertical="top"/>
    </xf>
    <xf numFmtId="4" fontId="3" fillId="0" borderId="0" xfId="94" applyNumberFormat="1" applyFont="1" applyBorder="1" applyAlignment="1">
      <alignment vertical="top"/>
    </xf>
    <xf numFmtId="0" fontId="2" fillId="0" borderId="2" xfId="0" applyFont="1" applyFill="1" applyBorder="1" applyAlignment="1">
      <alignment horizontal="right" vertical="top"/>
    </xf>
    <xf numFmtId="175" fontId="2" fillId="0" borderId="2" xfId="0" applyNumberFormat="1" applyFont="1" applyFill="1" applyBorder="1" applyAlignment="1">
      <alignment vertical="top"/>
    </xf>
    <xf numFmtId="0" fontId="2" fillId="2" borderId="2" xfId="0" applyFont="1" applyFill="1" applyBorder="1" applyAlignment="1">
      <alignment horizontal="right" vertical="top" wrapText="1"/>
    </xf>
    <xf numFmtId="4" fontId="2" fillId="21" borderId="0" xfId="0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26" fillId="20" borderId="7" xfId="0" applyFont="1" applyFill="1" applyBorder="1" applyAlignment="1" applyProtection="1">
      <alignment horizontal="center" vertical="top"/>
    </xf>
    <xf numFmtId="0" fontId="26" fillId="20" borderId="7" xfId="0" applyFont="1" applyFill="1" applyBorder="1" applyAlignment="1" applyProtection="1">
      <alignment horizontal="right" vertical="top"/>
    </xf>
    <xf numFmtId="0" fontId="26" fillId="20" borderId="2" xfId="0" applyFont="1" applyFill="1" applyBorder="1" applyAlignment="1" applyProtection="1">
      <alignment horizontal="center" vertical="top"/>
    </xf>
    <xf numFmtId="0" fontId="26" fillId="20" borderId="0" xfId="0" applyFont="1" applyFill="1" applyBorder="1" applyAlignment="1" applyProtection="1">
      <alignment horizontal="center" vertical="top"/>
    </xf>
    <xf numFmtId="4" fontId="26" fillId="20" borderId="2" xfId="0" applyNumberFormat="1" applyFont="1" applyFill="1" applyBorder="1" applyAlignment="1">
      <alignment horizontal="right" vertical="top"/>
    </xf>
    <xf numFmtId="4" fontId="26" fillId="20" borderId="0" xfId="0" applyNumberFormat="1" applyFont="1" applyFill="1" applyBorder="1" applyAlignment="1">
      <alignment horizontal="right" vertical="top"/>
    </xf>
    <xf numFmtId="0" fontId="3" fillId="20" borderId="0" xfId="0" applyFont="1" applyFill="1" applyBorder="1" applyAlignment="1">
      <alignment vertical="top"/>
    </xf>
    <xf numFmtId="0" fontId="3" fillId="20" borderId="0" xfId="0" applyFont="1" applyFill="1" applyAlignment="1">
      <alignment vertical="top"/>
    </xf>
    <xf numFmtId="0" fontId="26" fillId="2" borderId="2" xfId="0" applyFont="1" applyFill="1" applyBorder="1" applyAlignment="1" applyProtection="1">
      <alignment horizontal="center" vertical="top"/>
    </xf>
    <xf numFmtId="0" fontId="26" fillId="2" borderId="0" xfId="0" applyFont="1" applyFill="1" applyBorder="1" applyAlignment="1">
      <alignment horizontal="right" vertical="top"/>
    </xf>
    <xf numFmtId="0" fontId="26" fillId="20" borderId="4" xfId="0" applyFont="1" applyFill="1" applyBorder="1" applyAlignment="1" applyProtection="1">
      <alignment horizontal="center" vertical="top"/>
    </xf>
    <xf numFmtId="4" fontId="26" fillId="20" borderId="4" xfId="0" applyNumberFormat="1" applyFont="1" applyFill="1" applyBorder="1" applyAlignment="1" applyProtection="1">
      <alignment horizontal="right" vertical="top"/>
    </xf>
    <xf numFmtId="4" fontId="26" fillId="20" borderId="0" xfId="0" applyNumberFormat="1" applyFont="1" applyFill="1" applyBorder="1" applyAlignment="1" applyProtection="1">
      <alignment horizontal="right" vertical="top"/>
    </xf>
    <xf numFmtId="0" fontId="2" fillId="3" borderId="0" xfId="0" applyFont="1" applyFill="1" applyBorder="1" applyAlignment="1">
      <alignment horizontal="right" vertical="top"/>
    </xf>
    <xf numFmtId="0" fontId="26" fillId="3" borderId="0" xfId="0" applyFont="1" applyFill="1" applyBorder="1" applyAlignment="1">
      <alignment horizontal="center" vertical="top" wrapText="1"/>
    </xf>
    <xf numFmtId="4" fontId="2" fillId="3" borderId="0" xfId="0" applyNumberFormat="1" applyFont="1" applyFill="1" applyBorder="1" applyAlignment="1">
      <alignment horizontal="center" vertical="top"/>
    </xf>
    <xf numFmtId="4" fontId="26" fillId="3" borderId="16" xfId="70" applyNumberFormat="1" applyFont="1" applyFill="1" applyBorder="1" applyAlignment="1">
      <alignment horizontal="center" vertical="top"/>
    </xf>
    <xf numFmtId="4" fontId="26" fillId="3" borderId="0" xfId="70" applyNumberFormat="1" applyFont="1" applyFill="1" applyBorder="1" applyAlignment="1">
      <alignment horizontal="center" vertical="top"/>
    </xf>
    <xf numFmtId="4" fontId="30" fillId="3" borderId="7" xfId="70" applyNumberFormat="1" applyFont="1" applyFill="1" applyBorder="1" applyAlignment="1">
      <alignment horizontal="center" vertical="top"/>
    </xf>
    <xf numFmtId="174" fontId="2" fillId="0" borderId="0" xfId="72" applyNumberFormat="1" applyFont="1" applyFill="1" applyBorder="1" applyAlignment="1">
      <alignment vertical="top"/>
    </xf>
    <xf numFmtId="40" fontId="2" fillId="0" borderId="0" xfId="72" applyNumberFormat="1" applyFont="1" applyFill="1" applyBorder="1" applyAlignment="1">
      <alignment vertical="top"/>
    </xf>
    <xf numFmtId="4" fontId="2" fillId="0" borderId="0" xfId="73" applyNumberFormat="1" applyFont="1" applyFill="1" applyBorder="1" applyAlignment="1">
      <alignment horizontal="left" vertical="top"/>
    </xf>
    <xf numFmtId="0" fontId="2" fillId="3" borderId="0" xfId="0" applyNumberFormat="1" applyFont="1" applyFill="1" applyBorder="1" applyAlignment="1">
      <alignment vertical="top"/>
    </xf>
    <xf numFmtId="4" fontId="2" fillId="0" borderId="0" xfId="0" applyNumberFormat="1" applyFont="1" applyFill="1" applyAlignment="1">
      <alignment horizontal="center" vertical="top" wrapText="1"/>
    </xf>
    <xf numFmtId="4" fontId="2" fillId="0" borderId="0" xfId="70" applyNumberFormat="1" applyFont="1" applyFill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4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176" fontId="2" fillId="2" borderId="4" xfId="76" applyNumberFormat="1" applyFont="1" applyFill="1" applyBorder="1" applyAlignment="1">
      <alignment horizontal="right" vertical="top"/>
    </xf>
    <xf numFmtId="0" fontId="26" fillId="2" borderId="4" xfId="72" applyFont="1" applyFill="1" applyBorder="1" applyAlignment="1">
      <alignment horizontal="center" vertical="top"/>
    </xf>
    <xf numFmtId="4" fontId="2" fillId="2" borderId="4" xfId="0" applyNumberFormat="1" applyFont="1" applyFill="1" applyBorder="1" applyAlignment="1">
      <alignment horizontal="right" vertical="top" wrapText="1"/>
    </xf>
    <xf numFmtId="4" fontId="2" fillId="2" borderId="4" xfId="0" applyNumberFormat="1" applyFont="1" applyFill="1" applyBorder="1" applyAlignment="1">
      <alignment horizontal="center" vertical="top"/>
    </xf>
    <xf numFmtId="4" fontId="26" fillId="2" borderId="4" xfId="0" applyNumberFormat="1" applyFont="1" applyFill="1" applyBorder="1" applyAlignment="1">
      <alignment horizontal="right" vertical="top" wrapText="1"/>
    </xf>
    <xf numFmtId="4" fontId="26" fillId="2" borderId="4" xfId="70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39" fontId="2" fillId="2" borderId="4" xfId="0" applyNumberFormat="1" applyFont="1" applyFill="1" applyBorder="1" applyAlignment="1" applyProtection="1">
      <alignment vertical="top"/>
      <protection locked="0"/>
    </xf>
    <xf numFmtId="0" fontId="3" fillId="21" borderId="0" xfId="0" applyFont="1" applyFill="1" applyAlignment="1">
      <alignment horizontal="left" vertical="top" wrapText="1"/>
    </xf>
    <xf numFmtId="0" fontId="26" fillId="0" borderId="0" xfId="1" applyFont="1" applyFill="1" applyAlignment="1">
      <alignment horizontal="center" vertical="top"/>
    </xf>
    <xf numFmtId="0" fontId="35" fillId="2" borderId="0" xfId="1" applyFont="1" applyFill="1" applyAlignment="1">
      <alignment horizontal="left" vertical="top" wrapText="1"/>
    </xf>
    <xf numFmtId="4" fontId="2" fillId="0" borderId="0" xfId="73" applyNumberFormat="1" applyFont="1" applyFill="1" applyBorder="1" applyAlignment="1">
      <alignment horizontal="center" vertical="top"/>
    </xf>
    <xf numFmtId="4" fontId="2" fillId="0" borderId="0" xfId="72" applyNumberFormat="1" applyFont="1" applyFill="1" applyBorder="1" applyAlignment="1">
      <alignment horizontal="center" vertical="top"/>
    </xf>
    <xf numFmtId="0" fontId="2" fillId="3" borderId="0" xfId="71" applyFont="1" applyFill="1" applyBorder="1" applyAlignment="1">
      <alignment horizontal="center" vertical="top" wrapText="1"/>
    </xf>
    <xf numFmtId="0" fontId="2" fillId="3" borderId="0" xfId="71" applyFont="1" applyFill="1" applyBorder="1" applyAlignment="1">
      <alignment horizontal="center" vertical="top"/>
    </xf>
    <xf numFmtId="2" fontId="2" fillId="2" borderId="0" xfId="1" applyNumberFormat="1" applyFont="1" applyFill="1" applyAlignment="1">
      <alignment vertical="top"/>
    </xf>
    <xf numFmtId="0" fontId="2" fillId="2" borderId="0" xfId="1" applyFont="1" applyFill="1" applyAlignment="1">
      <alignment vertical="top" wrapText="1"/>
    </xf>
    <xf numFmtId="167" fontId="2" fillId="2" borderId="0" xfId="2" applyFont="1" applyFill="1" applyBorder="1" applyAlignment="1">
      <alignment vertical="top"/>
    </xf>
    <xf numFmtId="4" fontId="2" fillId="2" borderId="0" xfId="2" applyNumberFormat="1" applyFont="1" applyFill="1" applyAlignment="1">
      <alignment horizontal="center" vertical="top"/>
    </xf>
    <xf numFmtId="4" fontId="2" fillId="2" borderId="0" xfId="1" applyNumberFormat="1" applyFont="1" applyFill="1" applyBorder="1" applyAlignment="1">
      <alignment vertical="top"/>
    </xf>
    <xf numFmtId="4" fontId="3" fillId="2" borderId="0" xfId="1" applyNumberFormat="1" applyFont="1" applyFill="1" applyBorder="1" applyAlignment="1">
      <alignment vertical="top"/>
    </xf>
    <xf numFmtId="0" fontId="3" fillId="2" borderId="0" xfId="1" applyFont="1" applyFill="1" applyBorder="1" applyAlignment="1">
      <alignment vertical="top"/>
    </xf>
    <xf numFmtId="4" fontId="30" fillId="3" borderId="0" xfId="70" applyNumberFormat="1" applyFont="1" applyFill="1" applyBorder="1" applyAlignment="1">
      <alignment horizontal="center" vertical="top"/>
    </xf>
    <xf numFmtId="4" fontId="2" fillId="20" borderId="2" xfId="0" applyNumberFormat="1" applyFont="1" applyFill="1" applyBorder="1" applyAlignment="1" applyProtection="1">
      <alignment horizontal="right" vertical="top"/>
    </xf>
    <xf numFmtId="183" fontId="26" fillId="28" borderId="0" xfId="70" applyNumberFormat="1" applyFont="1" applyFill="1" applyBorder="1" applyAlignment="1">
      <alignment horizontal="right" vertical="top" wrapText="1"/>
    </xf>
    <xf numFmtId="4" fontId="2" fillId="0" borderId="0" xfId="73" applyNumberFormat="1" applyFont="1" applyFill="1" applyBorder="1" applyAlignment="1">
      <alignment horizontal="center" vertical="top"/>
    </xf>
    <xf numFmtId="4" fontId="2" fillId="0" borderId="0" xfId="2" applyNumberFormat="1" applyFont="1" applyFill="1" applyAlignment="1">
      <alignment horizontal="right" vertical="top"/>
    </xf>
    <xf numFmtId="4" fontId="2" fillId="25" borderId="2" xfId="0" applyNumberFormat="1" applyFont="1" applyFill="1" applyBorder="1" applyAlignment="1">
      <alignment vertical="top"/>
    </xf>
    <xf numFmtId="169" fontId="29" fillId="2" borderId="2" xfId="0" applyNumberFormat="1" applyFont="1" applyFill="1" applyBorder="1" applyAlignment="1">
      <alignment vertical="top"/>
    </xf>
    <xf numFmtId="43" fontId="2" fillId="2" borderId="2" xfId="110" applyFont="1" applyFill="1" applyBorder="1" applyAlignment="1">
      <alignment horizontal="right" vertical="top"/>
    </xf>
    <xf numFmtId="0" fontId="35" fillId="2" borderId="2" xfId="0" applyFont="1" applyFill="1" applyBorder="1" applyAlignment="1">
      <alignment horizontal="center" vertical="top" wrapText="1"/>
    </xf>
    <xf numFmtId="0" fontId="41" fillId="2" borderId="2" xfId="0" applyFont="1" applyFill="1" applyBorder="1" applyAlignment="1">
      <alignment horizontal="left" vertical="top" wrapText="1"/>
    </xf>
    <xf numFmtId="177" fontId="41" fillId="2" borderId="2" xfId="0" applyNumberFormat="1" applyFont="1" applyFill="1" applyBorder="1" applyAlignment="1">
      <alignment horizontal="center" vertical="top"/>
    </xf>
    <xf numFmtId="0" fontId="41" fillId="2" borderId="2" xfId="0" applyFont="1" applyFill="1" applyBorder="1" applyAlignment="1">
      <alignment horizontal="center" vertical="top" wrapText="1"/>
    </xf>
    <xf numFmtId="39" fontId="35" fillId="2" borderId="2" xfId="0" applyNumberFormat="1" applyFont="1" applyFill="1" applyBorder="1" applyAlignment="1">
      <alignment horizontal="right" vertical="top"/>
    </xf>
    <xf numFmtId="37" fontId="41" fillId="2" borderId="2" xfId="0" applyNumberFormat="1" applyFont="1" applyFill="1" applyBorder="1" applyAlignment="1">
      <alignment horizontal="right" vertical="top"/>
    </xf>
    <xf numFmtId="0" fontId="35" fillId="2" borderId="0" xfId="1" applyFont="1" applyFill="1" applyAlignment="1">
      <alignment horizontal="left" vertical="top" wrapText="1"/>
    </xf>
    <xf numFmtId="0" fontId="26" fillId="0" borderId="0" xfId="1" applyFont="1" applyFill="1" applyAlignment="1">
      <alignment horizontal="center" vertical="top"/>
    </xf>
    <xf numFmtId="0" fontId="3" fillId="21" borderId="0" xfId="0" quotePrefix="1" applyFont="1" applyFill="1" applyAlignment="1">
      <alignment horizontal="left" vertical="top" wrapText="1"/>
    </xf>
    <xf numFmtId="0" fontId="3" fillId="21" borderId="0" xfId="0" applyFont="1" applyFill="1" applyAlignment="1">
      <alignment horizontal="left" vertical="top" wrapText="1"/>
    </xf>
    <xf numFmtId="0" fontId="26" fillId="0" borderId="18" xfId="1" applyFont="1" applyFill="1" applyBorder="1" applyAlignment="1">
      <alignment horizontal="center" vertical="top" wrapText="1"/>
    </xf>
    <xf numFmtId="4" fontId="2" fillId="0" borderId="0" xfId="73" applyNumberFormat="1" applyFont="1" applyFill="1" applyBorder="1" applyAlignment="1">
      <alignment horizontal="center" vertical="top"/>
    </xf>
    <xf numFmtId="4" fontId="2" fillId="0" borderId="0" xfId="72" applyNumberFormat="1" applyFont="1" applyFill="1" applyBorder="1" applyAlignment="1">
      <alignment horizontal="center" vertical="top"/>
    </xf>
    <xf numFmtId="0" fontId="2" fillId="3" borderId="0" xfId="71" applyFont="1" applyFill="1" applyBorder="1" applyAlignment="1">
      <alignment horizontal="center" vertical="top" wrapText="1"/>
    </xf>
    <xf numFmtId="0" fontId="2" fillId="3" borderId="0" xfId="71" applyFont="1" applyFill="1" applyBorder="1" applyAlignment="1">
      <alignment horizontal="center" vertical="top"/>
    </xf>
  </cellXfs>
  <cellStyles count="113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Comma 3 2" xfId="101"/>
    <cellStyle name="Comma 4 2" xfId="32"/>
    <cellStyle name="Comma_ANALISIS EL PUERTO" xfId="3"/>
    <cellStyle name="Euro" xfId="33"/>
    <cellStyle name="Explanatory Text" xfId="34"/>
    <cellStyle name="F2" xfId="35"/>
    <cellStyle name="F3" xfId="36"/>
    <cellStyle name="F4" xfId="37"/>
    <cellStyle name="F5" xfId="38"/>
    <cellStyle name="F6" xfId="39"/>
    <cellStyle name="F7" xfId="40"/>
    <cellStyle name="F8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Linked Cell" xfId="48"/>
    <cellStyle name="Millares" xfId="94" builtinId="3"/>
    <cellStyle name="Millares 10" xfId="110"/>
    <cellStyle name="Millares 10 2" xfId="97"/>
    <cellStyle name="Millares 11" xfId="79"/>
    <cellStyle name="Millares 13" xfId="109"/>
    <cellStyle name="Millares 16" xfId="49"/>
    <cellStyle name="Millares 19" xfId="100"/>
    <cellStyle name="Millares 2" xfId="50"/>
    <cellStyle name="Millares 2 2" xfId="51"/>
    <cellStyle name="Millares 2 2 2" xfId="90"/>
    <cellStyle name="Millares 3" xfId="52"/>
    <cellStyle name="Millares 3 2" xfId="88"/>
    <cellStyle name="Millares 3 3" xfId="81"/>
    <cellStyle name="Millares 3 3 2" xfId="103"/>
    <cellStyle name="Millares 3 3 2 3" xfId="98"/>
    <cellStyle name="Millares 3_111-12 ac neyba zona alta" xfId="2"/>
    <cellStyle name="Millares 4" xfId="53"/>
    <cellStyle name="Millares 4 2" xfId="86"/>
    <cellStyle name="Millares 5 3" xfId="77"/>
    <cellStyle name="Millares 6" xfId="112"/>
    <cellStyle name="Millares 8" xfId="87"/>
    <cellStyle name="Millares 8 2" xfId="104"/>
    <cellStyle name="Millares 9" xfId="85"/>
    <cellStyle name="Millares 9 4" xfId="105"/>
    <cellStyle name="Millares_55-09 Equipamiento Pozos Ac. Rural El Llano" xfId="73"/>
    <cellStyle name="Millares_NUEVO FORMATO DE PRESUPUESTOS" xfId="70"/>
    <cellStyle name="Moneda 2" xfId="89"/>
    <cellStyle name="Moneda 3" xfId="99"/>
    <cellStyle name="No-definido" xfId="54"/>
    <cellStyle name="Normal" xfId="0" builtinId="0"/>
    <cellStyle name="Normal - Style1" xfId="55"/>
    <cellStyle name="Normal 10" xfId="80"/>
    <cellStyle name="Normal 10 2" xfId="92"/>
    <cellStyle name="Normal 11 2" xfId="107"/>
    <cellStyle name="Normal 13 2" xfId="82"/>
    <cellStyle name="Normal 19" xfId="1"/>
    <cellStyle name="Normal 2" xfId="56"/>
    <cellStyle name="Normal 2 2" xfId="57"/>
    <cellStyle name="Normal 2 2 2" xfId="96"/>
    <cellStyle name="Normal 2 3" xfId="71"/>
    <cellStyle name="Normal 2_07-09 presupu..." xfId="58"/>
    <cellStyle name="Normal 3" xfId="59"/>
    <cellStyle name="Normal 31_correccion de averia ac.hatillo prov.hato mayor oct.2011 2" xfId="83"/>
    <cellStyle name="Normal 4" xfId="60"/>
    <cellStyle name="Normal 42" xfId="95"/>
    <cellStyle name="Normal 5" xfId="61"/>
    <cellStyle name="Normal 5 2 2" xfId="69"/>
    <cellStyle name="Normal 6" xfId="75"/>
    <cellStyle name="Normal 7" xfId="84"/>
    <cellStyle name="Normal 8" xfId="106"/>
    <cellStyle name="Normal 9 4" xfId="102"/>
    <cellStyle name="Normal_158-09 TERMINACION AC. LA GINA" xfId="111"/>
    <cellStyle name="Normal_55-09 Equipamiento Pozos Ac. Rural El Llano" xfId="76"/>
    <cellStyle name="Normal_Hoja1" xfId="78"/>
    <cellStyle name="Normal_PRES 059-09 REHABIL. PLANTA DE TRATAMIENTO DE 80 LPS RAPIDA, AC. HATO DEL YAQUE" xfId="72"/>
    <cellStyle name="Normal_Presupuesto" xfId="93"/>
    <cellStyle name="Normal_Presupuesto Terminaciones Edificio Mantenimiento Nave I " xfId="108"/>
    <cellStyle name="Note" xfId="62"/>
    <cellStyle name="Output" xfId="63"/>
    <cellStyle name="Percent 2" xfId="64"/>
    <cellStyle name="Porcentaje" xfId="91" builtinId="5"/>
    <cellStyle name="Porcentual 2" xfId="65"/>
    <cellStyle name="Porcentual 2 2" xfId="74"/>
    <cellStyle name="Porcentual 5" xfId="66"/>
    <cellStyle name="Title" xfId="67"/>
    <cellStyle name="Warning Text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13</xdr:row>
      <xdr:rowOff>0</xdr:rowOff>
    </xdr:from>
    <xdr:to>
      <xdr:col>1</xdr:col>
      <xdr:colOff>1381125</xdr:colOff>
      <xdr:row>13</xdr:row>
      <xdr:rowOff>297871</xdr:rowOff>
    </xdr:to>
    <xdr:sp macro="" textlink="">
      <xdr:nvSpPr>
        <xdr:cNvPr id="2" name="Text Box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800225" y="220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</xdr:row>
      <xdr:rowOff>0</xdr:rowOff>
    </xdr:from>
    <xdr:to>
      <xdr:col>1</xdr:col>
      <xdr:colOff>1381125</xdr:colOff>
      <xdr:row>13</xdr:row>
      <xdr:rowOff>297871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800225" y="220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</xdr:row>
      <xdr:rowOff>0</xdr:rowOff>
    </xdr:from>
    <xdr:to>
      <xdr:col>1</xdr:col>
      <xdr:colOff>1381125</xdr:colOff>
      <xdr:row>13</xdr:row>
      <xdr:rowOff>297871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800225" y="220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</xdr:row>
      <xdr:rowOff>0</xdr:rowOff>
    </xdr:from>
    <xdr:to>
      <xdr:col>1</xdr:col>
      <xdr:colOff>1381125</xdr:colOff>
      <xdr:row>13</xdr:row>
      <xdr:rowOff>297871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800225" y="220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</xdr:row>
      <xdr:rowOff>0</xdr:rowOff>
    </xdr:from>
    <xdr:to>
      <xdr:col>1</xdr:col>
      <xdr:colOff>1381125</xdr:colOff>
      <xdr:row>13</xdr:row>
      <xdr:rowOff>297871</xdr:rowOff>
    </xdr:to>
    <xdr:sp macro="" textlink="">
      <xdr:nvSpPr>
        <xdr:cNvPr id="6" name="Text Box 1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800225" y="220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</xdr:row>
      <xdr:rowOff>0</xdr:rowOff>
    </xdr:from>
    <xdr:to>
      <xdr:col>1</xdr:col>
      <xdr:colOff>1381125</xdr:colOff>
      <xdr:row>13</xdr:row>
      <xdr:rowOff>297871</xdr:rowOff>
    </xdr:to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800225" y="220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</xdr:row>
      <xdr:rowOff>0</xdr:rowOff>
    </xdr:from>
    <xdr:to>
      <xdr:col>1</xdr:col>
      <xdr:colOff>1381125</xdr:colOff>
      <xdr:row>13</xdr:row>
      <xdr:rowOff>297871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800225" y="220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</xdr:row>
      <xdr:rowOff>0</xdr:rowOff>
    </xdr:from>
    <xdr:to>
      <xdr:col>1</xdr:col>
      <xdr:colOff>1381125</xdr:colOff>
      <xdr:row>13</xdr:row>
      <xdr:rowOff>297871</xdr:rowOff>
    </xdr:to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800225" y="22002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13</xdr:row>
      <xdr:rowOff>0</xdr:rowOff>
    </xdr:from>
    <xdr:ext cx="95250" cy="295275"/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800225" y="220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</xdr:row>
      <xdr:rowOff>0</xdr:rowOff>
    </xdr:from>
    <xdr:ext cx="95250" cy="295275"/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800225" y="220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</xdr:row>
      <xdr:rowOff>0</xdr:rowOff>
    </xdr:from>
    <xdr:ext cx="95250" cy="295275"/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800225" y="220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</xdr:row>
      <xdr:rowOff>0</xdr:rowOff>
    </xdr:from>
    <xdr:ext cx="95250" cy="295275"/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800225" y="220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</xdr:row>
      <xdr:rowOff>0</xdr:rowOff>
    </xdr:from>
    <xdr:ext cx="95250" cy="295275"/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800225" y="220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</xdr:row>
      <xdr:rowOff>0</xdr:rowOff>
    </xdr:from>
    <xdr:ext cx="95250" cy="295275"/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800225" y="220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</xdr:row>
      <xdr:rowOff>0</xdr:rowOff>
    </xdr:from>
    <xdr:ext cx="95250" cy="295275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800225" y="220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</xdr:row>
      <xdr:rowOff>0</xdr:rowOff>
    </xdr:from>
    <xdr:ext cx="95250" cy="295275"/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800225" y="22002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247650</xdr:colOff>
      <xdr:row>214</xdr:row>
      <xdr:rowOff>161925</xdr:rowOff>
    </xdr:from>
    <xdr:to>
      <xdr:col>5</xdr:col>
      <xdr:colOff>685800</xdr:colOff>
      <xdr:row>215</xdr:row>
      <xdr:rowOff>9525</xdr:rowOff>
    </xdr:to>
    <xdr:sp macro="" textlink="">
      <xdr:nvSpPr>
        <xdr:cNvPr id="18" name="Line 6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 flipV="1">
          <a:off x="4000500" y="39357300"/>
          <a:ext cx="24669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161925</xdr:colOff>
      <xdr:row>215</xdr:row>
      <xdr:rowOff>9525</xdr:rowOff>
    </xdr:from>
    <xdr:to>
      <xdr:col>1</xdr:col>
      <xdr:colOff>2133600</xdr:colOff>
      <xdr:row>215</xdr:row>
      <xdr:rowOff>9525</xdr:rowOff>
    </xdr:to>
    <xdr:sp macro="" textlink="">
      <xdr:nvSpPr>
        <xdr:cNvPr id="19" name="Line 6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161925" y="39366825"/>
          <a:ext cx="248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223</xdr:row>
      <xdr:rowOff>0</xdr:rowOff>
    </xdr:from>
    <xdr:to>
      <xdr:col>5</xdr:col>
      <xdr:colOff>762000</xdr:colOff>
      <xdr:row>223</xdr:row>
      <xdr:rowOff>0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981450" y="40652700"/>
          <a:ext cx="2562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223</xdr:row>
      <xdr:rowOff>0</xdr:rowOff>
    </xdr:from>
    <xdr:to>
      <xdr:col>1</xdr:col>
      <xdr:colOff>1990725</xdr:colOff>
      <xdr:row>223</xdr:row>
      <xdr:rowOff>0</xdr:rowOff>
    </xdr:to>
    <xdr:sp macro="" textlink="">
      <xdr:nvSpPr>
        <xdr:cNvPr id="21" name="Line 1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66675" y="40652700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112568</xdr:colOff>
      <xdr:row>0</xdr:row>
      <xdr:rowOff>77932</xdr:rowOff>
    </xdr:from>
    <xdr:to>
      <xdr:col>1</xdr:col>
      <xdr:colOff>506557</xdr:colOff>
      <xdr:row>5</xdr:row>
      <xdr:rowOff>30307</xdr:rowOff>
    </xdr:to>
    <xdr:pic>
      <xdr:nvPicPr>
        <xdr:cNvPr id="22" name="Imagen 1160" descr="INAPA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68" y="77932"/>
          <a:ext cx="908339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1285875</xdr:colOff>
      <xdr:row>82</xdr:row>
      <xdr:rowOff>0</xdr:rowOff>
    </xdr:from>
    <xdr:ext cx="95250" cy="297871"/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800225" y="175736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82</xdr:row>
      <xdr:rowOff>0</xdr:rowOff>
    </xdr:from>
    <xdr:ext cx="95250" cy="297871"/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800225" y="175736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82</xdr:row>
      <xdr:rowOff>0</xdr:rowOff>
    </xdr:from>
    <xdr:ext cx="95250" cy="297871"/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800225" y="175736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82</xdr:row>
      <xdr:rowOff>0</xdr:rowOff>
    </xdr:from>
    <xdr:ext cx="95250" cy="297871"/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800225" y="175736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82</xdr:row>
      <xdr:rowOff>0</xdr:rowOff>
    </xdr:from>
    <xdr:ext cx="95250" cy="297871"/>
    <xdr:sp macro="" textlink="">
      <xdr:nvSpPr>
        <xdr:cNvPr id="27" name="Text Box 1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800225" y="175736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82</xdr:row>
      <xdr:rowOff>0</xdr:rowOff>
    </xdr:from>
    <xdr:ext cx="95250" cy="297871"/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800225" y="175736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82</xdr:row>
      <xdr:rowOff>0</xdr:rowOff>
    </xdr:from>
    <xdr:ext cx="95250" cy="297871"/>
    <xdr:sp macro="" textlink="">
      <xdr:nvSpPr>
        <xdr:cNvPr id="29" name="Text Box 1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800225" y="175736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82</xdr:row>
      <xdr:rowOff>0</xdr:rowOff>
    </xdr:from>
    <xdr:ext cx="95250" cy="297871"/>
    <xdr:sp macro="" textlink="">
      <xdr:nvSpPr>
        <xdr:cNvPr id="30" name="Text Box 1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800225" y="1757362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82</xdr:row>
      <xdr:rowOff>0</xdr:rowOff>
    </xdr:from>
    <xdr:ext cx="95250" cy="295275"/>
    <xdr:sp macro="" textlink="">
      <xdr:nvSpPr>
        <xdr:cNvPr id="31" name="Text Box 1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800225" y="175736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82</xdr:row>
      <xdr:rowOff>0</xdr:rowOff>
    </xdr:from>
    <xdr:ext cx="95250" cy="295275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800225" y="175736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82</xdr:row>
      <xdr:rowOff>0</xdr:rowOff>
    </xdr:from>
    <xdr:ext cx="95250" cy="295275"/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800225" y="175736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82</xdr:row>
      <xdr:rowOff>0</xdr:rowOff>
    </xdr:from>
    <xdr:ext cx="95250" cy="295275"/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800225" y="175736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82</xdr:row>
      <xdr:rowOff>0</xdr:rowOff>
    </xdr:from>
    <xdr:ext cx="95250" cy="295275"/>
    <xdr:sp macro="" textlink="">
      <xdr:nvSpPr>
        <xdr:cNvPr id="35" name="Text Box 1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800225" y="175736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82</xdr:row>
      <xdr:rowOff>0</xdr:rowOff>
    </xdr:from>
    <xdr:ext cx="95250" cy="295275"/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800225" y="175736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82</xdr:row>
      <xdr:rowOff>0</xdr:rowOff>
    </xdr:from>
    <xdr:ext cx="95250" cy="295275"/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800225" y="175736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82</xdr:row>
      <xdr:rowOff>0</xdr:rowOff>
    </xdr:from>
    <xdr:ext cx="95250" cy="295275"/>
    <xdr:sp macro="" textlink="">
      <xdr:nvSpPr>
        <xdr:cNvPr id="38" name="Text Box 1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800225" y="175736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D955B24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5DE6C27\analisis%20el%20pino%20junumuc&#2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PRESUPUESTO%202006\ZONA%20VII\85-06%20Reh.%20y%20Ampl.%20Ac.%20Imbert%20(2da.%20alternativa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C82E25C\Copia%20de%20Analisis%20PARA%20PRESUPUESTO%20OBRAS%20PUBLICA%20df%20enero%20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Users\ramona.montas\AppData\Local\Microsoft\Windows\Temporary%20Internet%20Files\Content.Outlook\2H869UQ5\FORMATO%20INAPA\BARRIO+MARIA+TRINIDAD+SANCHEZ%20(2)-INAPA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44\servidor%20de%20red%20de%20costos%20(ervita)\MIS%20DOCUMENTOS\PROYECTO%20TERMINACION%20SOFTBALL%20COJPD\PRESUPUESTO%20MODIFICADO\PRESUPUESTO_FEDOSA_14NOV20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Documentos%20Compartidos%20Evaluacion%20y%20Costo\000%20-%20%20LISTADO%20DE%20PRECIO\precios%202018%20y%202019\Copia%20de%20LISTADO%20PIEZAS%20ACERO%20201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Documentos%20Compartidos%20Evaluacion%20y%20Costo\000%20-%20%20LISTADO%20DE%20PRECIO\precios%202018%20y%202019\Copia%20de%20Copia%20de%20LISTADO%20PIEZAS%20ACERO%20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Detalle Acero"/>
      <sheetName val="O.M. y Salarios"/>
      <sheetName val="Materiales"/>
      <sheetName val="Trabajos Generales"/>
      <sheetName val="COSTO INDIRECTO"/>
      <sheetName val="OPERADORES EQUIPOS"/>
      <sheetName val="HORM. Y MORTEROS."/>
      <sheetName val="SALARIOS"/>
      <sheetName val="IN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</sheetData>
      <sheetData sheetId="1" refreshError="1">
        <row r="201">
          <cell r="F201">
            <v>7792.2050656250012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9">
          <cell r="C9">
            <v>1</v>
          </cell>
        </row>
      </sheetData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  <sheetName val="Análisis"/>
      <sheetName val="Insumos"/>
      <sheetName val="Cabañas Ejecutivas"/>
      <sheetName val="Cabañas Presidenciales "/>
      <sheetName val="Cabañas simple Tipo I"/>
      <sheetName val="Cabañas simple Tipo 2"/>
      <sheetName val="Cabañas simple Tipo 3"/>
      <sheetName val="Cabañas Vice Presidenciales"/>
      <sheetName val="Calles, aceras y contenes"/>
      <sheetName val="Resumen"/>
      <sheetName val="Caseta de planta"/>
      <sheetName val="Edificio Administracion"/>
      <sheetName val="Edificio de Entrada"/>
      <sheetName val="Hoja de presupuesto"/>
      <sheetName val="Prec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  <sheetName val="Col_Carga"/>
      <sheetName val="Col_Carga_(2)"/>
      <sheetName val="Col_Amarre"/>
      <sheetName val="Col_Amarre_(2)"/>
      <sheetName val="Vga_Carga"/>
      <sheetName val="Vga_Carga_(2)"/>
      <sheetName val="Vga_Amarre"/>
      <sheetName val="Vga_Amarre_(2)"/>
      <sheetName val="Losa_Entrep_"/>
      <sheetName val="Losa_Entrep__(2)"/>
      <sheetName val="Análisis"/>
      <sheetName val="INS"/>
      <sheetName val="M.O."/>
      <sheetName val="Insumos"/>
      <sheetName val="Ana. blocks y termin."/>
      <sheetName val="Costos Mano de Obra"/>
      <sheetName val="Insumos materiales"/>
      <sheetName val="Ana. Horm mexc mort"/>
      <sheetName val="Análisis de Precios"/>
      <sheetName val="Pre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  <sheetData sheetId="13"/>
      <sheetData sheetId="14"/>
      <sheetData sheetId="15">
        <row r="9">
          <cell r="J9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  <sheetName val="Soportes_Grales_Controles_de_Ob"/>
      <sheetName val="Cotz_"/>
      <sheetName val="Indirectos_(2)"/>
      <sheetName val="Indirectos_Ejec_"/>
      <sheetName val="Pres-Ejec_"/>
      <sheetName val="Pedido_Unit_"/>
      <sheetName val="Pedido_Masivo_"/>
      <sheetName val="Soporte_Pedido_Unit_"/>
      <sheetName val="Soporte_Pedido_Masivo_"/>
      <sheetName val="Partidas_No_Contempladas"/>
      <sheetName val="Col.Amarre"/>
      <sheetName val="Escalera"/>
      <sheetName val="Muros"/>
      <sheetName val="Análisis"/>
      <sheetName val="Pre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  <sheetName val="Analisis_albañileria"/>
      <sheetName val="Analisis_Electrico"/>
      <sheetName val="qqLosa1_"/>
      <sheetName val="Cotz."/>
      <sheetName val="Col.Amarre"/>
      <sheetName val="Escalera"/>
      <sheetName val="Muros"/>
      <sheetName val="ana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  <sheetName val="Análisis"/>
      <sheetName val="Insumos materiales"/>
      <sheetName val="Costos Mano de Obra"/>
      <sheetName val="Ana. Horm mexc mort"/>
      <sheetName val="Equipos"/>
      <sheetName val="EST N. DE OVANDO CENTRAL (MOD. "/>
    </sheetNames>
    <sheetDataSet>
      <sheetData sheetId="0">
        <row r="3">
          <cell r="G3">
            <v>212.68726395300044</v>
          </cell>
        </row>
      </sheetData>
      <sheetData sheetId="1">
        <row r="3">
          <cell r="G3">
            <v>212.68726395300044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41">
          <cell r="F41">
            <v>900</v>
          </cell>
        </row>
        <row r="42">
          <cell r="F42">
            <v>800</v>
          </cell>
        </row>
        <row r="44">
          <cell r="F44">
            <v>1180</v>
          </cell>
        </row>
        <row r="47">
          <cell r="F47">
            <v>320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Analisis de Costos Aceras"/>
      <sheetName val="CAMPAMENTO2"/>
      <sheetName val="ingenieria"/>
      <sheetName val="MANT.TRANSITO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M.O."/>
      <sheetName val="Ins"/>
      <sheetName val="Ana"/>
      <sheetName val="Análisis de Precios"/>
      <sheetName val="Sheet4"/>
      <sheetName val="Sheet5"/>
      <sheetName val="Mezcla"/>
      <sheetName val="insumo"/>
      <sheetName val="Preferencias"/>
      <sheetName val="Cuantía"/>
      <sheetName val="AISC 13th Ed. Properties Viewer"/>
      <sheetName val="Puertas-Ventanas"/>
      <sheetName val="Finanzas"/>
      <sheetName val="Recursos"/>
      <sheetName val="Rendimiento"/>
      <sheetName val="Personal"/>
      <sheetName val="Presupuesto-Zapata Aisl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3">
          <cell r="F43">
            <v>30</v>
          </cell>
        </row>
        <row r="72">
          <cell r="F72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4">
          <cell r="I14">
            <v>414.5</v>
          </cell>
        </row>
        <row r="15">
          <cell r="I15">
            <v>414.5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  <sheetName val="anal term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9">
          <cell r="D9">
            <v>26</v>
          </cell>
        </row>
        <row r="10">
          <cell r="D10">
            <v>30</v>
          </cell>
        </row>
        <row r="13">
          <cell r="D13">
            <v>265</v>
          </cell>
        </row>
        <row r="14">
          <cell r="D14">
            <v>295</v>
          </cell>
        </row>
        <row r="15">
          <cell r="D15">
            <v>290</v>
          </cell>
        </row>
        <row r="16">
          <cell r="D16">
            <v>295</v>
          </cell>
        </row>
        <row r="17">
          <cell r="D17">
            <v>290</v>
          </cell>
        </row>
        <row r="19">
          <cell r="D19">
            <v>30</v>
          </cell>
        </row>
        <row r="36">
          <cell r="D36">
            <v>5916</v>
          </cell>
        </row>
      </sheetData>
      <sheetData sheetId="7" refreshError="1">
        <row r="10">
          <cell r="F10">
            <v>4838.6400000000003</v>
          </cell>
        </row>
        <row r="17">
          <cell r="F17">
            <v>4289.4381999999996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212">
          <cell r="H212">
            <v>2563.4295469815961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12">
          <cell r="H212">
            <v>2563.4295469815961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formato"/>
      <sheetName val="REGISTROS DE LADRILLOS Y H.A. "/>
      <sheetName val="analisis basicos"/>
      <sheetName val="ANALISIS "/>
      <sheetName val="Analisis Complementarios "/>
      <sheetName val="COLOCACION DE TUBERIA"/>
      <sheetName val="MOVIMIENTO DE TIERRA"/>
      <sheetName val=" MOVIMIENTO DE TIERRA EQUIPO"/>
      <sheetName val="ANCLAJES DE H.A."/>
      <sheetName val="PVC"/>
      <sheetName val="POLIETILENO"/>
    </sheetNames>
    <sheetDataSet>
      <sheetData sheetId="0">
        <row r="231">
          <cell r="D231">
            <v>4085</v>
          </cell>
        </row>
        <row r="234">
          <cell r="D234">
            <v>1495</v>
          </cell>
        </row>
        <row r="242">
          <cell r="D242">
            <v>4920.49</v>
          </cell>
        </row>
        <row r="244">
          <cell r="D244">
            <v>1465.21</v>
          </cell>
        </row>
        <row r="284">
          <cell r="D284">
            <v>9375</v>
          </cell>
        </row>
        <row r="298">
          <cell r="D298">
            <v>2160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</sheetData>
      <sheetData sheetId="8">
        <row r="13">
          <cell r="O13">
            <v>50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Comision"/>
      <sheetName val="PRES. FORMATO INAPA"/>
      <sheetName val="ANALISIS "/>
      <sheetName val="tarifa equipo-13"/>
      <sheetName val="tarifa equipo (2)"/>
      <sheetName val="DISTANCIA ACARREO"/>
      <sheetName val="ASFALTADO"/>
      <sheetName val="BASE Y SUB-BASE"/>
      <sheetName val="ACERA Y CONTENES"/>
      <sheetName val="Alcantarilla"/>
      <sheetName val="ANALISIS"/>
      <sheetName val="ANALISIS A US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Análisis_de_Precios"/>
      <sheetName val="Presupuesto_Nave_1"/>
      <sheetName val="Presupuesto_Nave_2"/>
      <sheetName val="Cantidades_Nave_1"/>
      <sheetName val="Cantidades_Nave_2"/>
      <sheetName val="Mano_de_Obra"/>
      <sheetName val="Anal__horm_"/>
      <sheetName val="Trabajos Generales"/>
      <sheetName val="Detalle Acero"/>
      <sheetName val="COSTO INDIRECTO"/>
      <sheetName val="OPERADORES EQUIPOS"/>
      <sheetName val="HORM. Y MORTEROS."/>
      <sheetName val="SALARIOS"/>
      <sheetName val="INS"/>
      <sheetName val="O.M. y Salarios"/>
      <sheetName val="Materiales"/>
      <sheetName val="V.Tierras A"/>
      <sheetName val="materiales (2)"/>
      <sheetName val="Datos"/>
      <sheetName val="INSU"/>
      <sheetName val="MO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  <sheetName val="MO"/>
      <sheetName val="INS"/>
      <sheetName val="Grupo V"/>
      <sheetName val="Desembolso de Caja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  <sheetName val="Prec."/>
      <sheetName val="Ana.term"/>
      <sheetName val="PRESUP."/>
      <sheetName val="Insumos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  <sheetData sheetId="4">
        <row r="32">
          <cell r="C32">
            <v>157</v>
          </cell>
        </row>
      </sheetData>
      <sheetData sheetId="5"/>
      <sheetData sheetId="6"/>
      <sheetData sheetId="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/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  <sheetName val="Insumos"/>
      <sheetName val="MANO DE OBRA"/>
      <sheetName val="Presupuesto"/>
      <sheetName val="Ana.precios un"/>
      <sheetName val="Sheet4"/>
      <sheetName val="Sheet5"/>
      <sheetName val="análisis de precios"/>
      <sheetName val="caseta de planta"/>
      <sheetName val="PRE Desvio Alcant.  Potable"/>
      <sheetName val="Materiales"/>
      <sheetName val="Los Ángeles (Fase II)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"/>
      <sheetName val="2008"/>
      <sheetName val="2009"/>
      <sheetName val="2012"/>
      <sheetName val="2013 FEB.Prov."/>
      <sheetName val="2013 AGO.Final"/>
      <sheetName val="2014 - MAY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0">
          <cell r="G70">
            <v>4628.1000000000004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"/>
      <sheetName val="2008"/>
      <sheetName val="2009"/>
      <sheetName val="2012"/>
      <sheetName val="2013 FEB.Prov."/>
      <sheetName val="2013 AGO.Final"/>
      <sheetName val="2014 - MAY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3">
          <cell r="G23">
            <v>4516.01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caseta_de_planta_(2)"/>
      <sheetName val="cisterna_"/>
      <sheetName val="caseta_de_planta"/>
      <sheetName val="Relacion_de_proyecto"/>
      <sheetName val="Análisis_de_Precios"/>
      <sheetName val="M.O."/>
      <sheetName val="Analisis"/>
      <sheetName val="analisis detallado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>
        <row r="7">
          <cell r="C7" t="str">
            <v>Cant.</v>
          </cell>
        </row>
      </sheetData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1453">
          <cell r="G1453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caseta_de_planta_(2)"/>
      <sheetName val="cisterna_"/>
      <sheetName val="caseta_de_planta"/>
      <sheetName val="Relacion_de_proyecto"/>
      <sheetName val="Análisis_de_Precios"/>
      <sheetName val="M.O."/>
      <sheetName val="Ins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  <sheetName val="Sheet4"/>
      <sheetName val="Sheet5"/>
      <sheetName val="presup.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5">
          <cell r="F15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1">
          <cell r="F31">
            <v>500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255"/>
  <sheetViews>
    <sheetView showGridLines="0" showZeros="0" tabSelected="1" view="pageBreakPreview" topLeftCell="A165" zoomScale="115" zoomScaleNormal="100" zoomScaleSheetLayoutView="115" workbookViewId="0">
      <selection activeCell="A185" sqref="A185"/>
    </sheetView>
  </sheetViews>
  <sheetFormatPr baseColWidth="10" defaultRowHeight="12.75" x14ac:dyDescent="0.25"/>
  <cols>
    <col min="1" max="1" width="7.7109375" style="1" customWidth="1"/>
    <col min="2" max="2" width="47.85546875" style="1" customWidth="1"/>
    <col min="3" max="3" width="10.85546875" style="2" customWidth="1"/>
    <col min="4" max="4" width="6.140625" style="3" customWidth="1"/>
    <col min="5" max="5" width="13.42578125" style="4" customWidth="1"/>
    <col min="6" max="7" width="14.140625" style="4" customWidth="1"/>
    <col min="8" max="8" width="17" style="4" customWidth="1"/>
    <col min="9" max="9" width="16.7109375" style="117" customWidth="1"/>
    <col min="10" max="10" width="11.5703125" style="117" bestFit="1" customWidth="1"/>
    <col min="11" max="11" width="11.42578125" style="117"/>
    <col min="12" max="12" width="12.85546875" style="117" bestFit="1" customWidth="1"/>
    <col min="13" max="16" width="11.42578125" style="117"/>
    <col min="17" max="258" width="11.42578125" style="1"/>
    <col min="259" max="259" width="7.7109375" style="1" customWidth="1"/>
    <col min="260" max="260" width="48.7109375" style="1" customWidth="1"/>
    <col min="261" max="261" width="10.85546875" style="1" customWidth="1"/>
    <col min="262" max="262" width="6.85546875" style="1" customWidth="1"/>
    <col min="263" max="263" width="13.42578125" style="1" customWidth="1"/>
    <col min="264" max="264" width="15.42578125" style="1" customWidth="1"/>
    <col min="265" max="265" width="16.7109375" style="1" customWidth="1"/>
    <col min="266" max="266" width="11.5703125" style="1" bestFit="1" customWidth="1"/>
    <col min="267" max="514" width="11.42578125" style="1"/>
    <col min="515" max="515" width="7.7109375" style="1" customWidth="1"/>
    <col min="516" max="516" width="48.7109375" style="1" customWidth="1"/>
    <col min="517" max="517" width="10.85546875" style="1" customWidth="1"/>
    <col min="518" max="518" width="6.85546875" style="1" customWidth="1"/>
    <col min="519" max="519" width="13.42578125" style="1" customWidth="1"/>
    <col min="520" max="520" width="15.42578125" style="1" customWidth="1"/>
    <col min="521" max="521" width="16.7109375" style="1" customWidth="1"/>
    <col min="522" max="522" width="11.5703125" style="1" bestFit="1" customWidth="1"/>
    <col min="523" max="770" width="11.42578125" style="1"/>
    <col min="771" max="771" width="7.7109375" style="1" customWidth="1"/>
    <col min="772" max="772" width="48.7109375" style="1" customWidth="1"/>
    <col min="773" max="773" width="10.85546875" style="1" customWidth="1"/>
    <col min="774" max="774" width="6.85546875" style="1" customWidth="1"/>
    <col min="775" max="775" width="13.42578125" style="1" customWidth="1"/>
    <col min="776" max="776" width="15.42578125" style="1" customWidth="1"/>
    <col min="777" max="777" width="16.7109375" style="1" customWidth="1"/>
    <col min="778" max="778" width="11.5703125" style="1" bestFit="1" customWidth="1"/>
    <col min="779" max="1026" width="11.42578125" style="1"/>
    <col min="1027" max="1027" width="7.7109375" style="1" customWidth="1"/>
    <col min="1028" max="1028" width="48.7109375" style="1" customWidth="1"/>
    <col min="1029" max="1029" width="10.85546875" style="1" customWidth="1"/>
    <col min="1030" max="1030" width="6.85546875" style="1" customWidth="1"/>
    <col min="1031" max="1031" width="13.42578125" style="1" customWidth="1"/>
    <col min="1032" max="1032" width="15.42578125" style="1" customWidth="1"/>
    <col min="1033" max="1033" width="16.7109375" style="1" customWidth="1"/>
    <col min="1034" max="1034" width="11.5703125" style="1" bestFit="1" customWidth="1"/>
    <col min="1035" max="1282" width="11.42578125" style="1"/>
    <col min="1283" max="1283" width="7.7109375" style="1" customWidth="1"/>
    <col min="1284" max="1284" width="48.7109375" style="1" customWidth="1"/>
    <col min="1285" max="1285" width="10.85546875" style="1" customWidth="1"/>
    <col min="1286" max="1286" width="6.85546875" style="1" customWidth="1"/>
    <col min="1287" max="1287" width="13.42578125" style="1" customWidth="1"/>
    <col min="1288" max="1288" width="15.42578125" style="1" customWidth="1"/>
    <col min="1289" max="1289" width="16.7109375" style="1" customWidth="1"/>
    <col min="1290" max="1290" width="11.5703125" style="1" bestFit="1" customWidth="1"/>
    <col min="1291" max="1538" width="11.42578125" style="1"/>
    <col min="1539" max="1539" width="7.7109375" style="1" customWidth="1"/>
    <col min="1540" max="1540" width="48.7109375" style="1" customWidth="1"/>
    <col min="1541" max="1541" width="10.85546875" style="1" customWidth="1"/>
    <col min="1542" max="1542" width="6.85546875" style="1" customWidth="1"/>
    <col min="1543" max="1543" width="13.42578125" style="1" customWidth="1"/>
    <col min="1544" max="1544" width="15.42578125" style="1" customWidth="1"/>
    <col min="1545" max="1545" width="16.7109375" style="1" customWidth="1"/>
    <col min="1546" max="1546" width="11.5703125" style="1" bestFit="1" customWidth="1"/>
    <col min="1547" max="1794" width="11.42578125" style="1"/>
    <col min="1795" max="1795" width="7.7109375" style="1" customWidth="1"/>
    <col min="1796" max="1796" width="48.7109375" style="1" customWidth="1"/>
    <col min="1797" max="1797" width="10.85546875" style="1" customWidth="1"/>
    <col min="1798" max="1798" width="6.85546875" style="1" customWidth="1"/>
    <col min="1799" max="1799" width="13.42578125" style="1" customWidth="1"/>
    <col min="1800" max="1800" width="15.42578125" style="1" customWidth="1"/>
    <col min="1801" max="1801" width="16.7109375" style="1" customWidth="1"/>
    <col min="1802" max="1802" width="11.5703125" style="1" bestFit="1" customWidth="1"/>
    <col min="1803" max="2050" width="11.42578125" style="1"/>
    <col min="2051" max="2051" width="7.7109375" style="1" customWidth="1"/>
    <col min="2052" max="2052" width="48.7109375" style="1" customWidth="1"/>
    <col min="2053" max="2053" width="10.85546875" style="1" customWidth="1"/>
    <col min="2054" max="2054" width="6.85546875" style="1" customWidth="1"/>
    <col min="2055" max="2055" width="13.42578125" style="1" customWidth="1"/>
    <col min="2056" max="2056" width="15.42578125" style="1" customWidth="1"/>
    <col min="2057" max="2057" width="16.7109375" style="1" customWidth="1"/>
    <col min="2058" max="2058" width="11.5703125" style="1" bestFit="1" customWidth="1"/>
    <col min="2059" max="2306" width="11.42578125" style="1"/>
    <col min="2307" max="2307" width="7.7109375" style="1" customWidth="1"/>
    <col min="2308" max="2308" width="48.7109375" style="1" customWidth="1"/>
    <col min="2309" max="2309" width="10.85546875" style="1" customWidth="1"/>
    <col min="2310" max="2310" width="6.85546875" style="1" customWidth="1"/>
    <col min="2311" max="2311" width="13.42578125" style="1" customWidth="1"/>
    <col min="2312" max="2312" width="15.42578125" style="1" customWidth="1"/>
    <col min="2313" max="2313" width="16.7109375" style="1" customWidth="1"/>
    <col min="2314" max="2314" width="11.5703125" style="1" bestFit="1" customWidth="1"/>
    <col min="2315" max="2562" width="11.42578125" style="1"/>
    <col min="2563" max="2563" width="7.7109375" style="1" customWidth="1"/>
    <col min="2564" max="2564" width="48.7109375" style="1" customWidth="1"/>
    <col min="2565" max="2565" width="10.85546875" style="1" customWidth="1"/>
    <col min="2566" max="2566" width="6.85546875" style="1" customWidth="1"/>
    <col min="2567" max="2567" width="13.42578125" style="1" customWidth="1"/>
    <col min="2568" max="2568" width="15.42578125" style="1" customWidth="1"/>
    <col min="2569" max="2569" width="16.7109375" style="1" customWidth="1"/>
    <col min="2570" max="2570" width="11.5703125" style="1" bestFit="1" customWidth="1"/>
    <col min="2571" max="2818" width="11.42578125" style="1"/>
    <col min="2819" max="2819" width="7.7109375" style="1" customWidth="1"/>
    <col min="2820" max="2820" width="48.7109375" style="1" customWidth="1"/>
    <col min="2821" max="2821" width="10.85546875" style="1" customWidth="1"/>
    <col min="2822" max="2822" width="6.85546875" style="1" customWidth="1"/>
    <col min="2823" max="2823" width="13.42578125" style="1" customWidth="1"/>
    <col min="2824" max="2824" width="15.42578125" style="1" customWidth="1"/>
    <col min="2825" max="2825" width="16.7109375" style="1" customWidth="1"/>
    <col min="2826" max="2826" width="11.5703125" style="1" bestFit="1" customWidth="1"/>
    <col min="2827" max="3074" width="11.42578125" style="1"/>
    <col min="3075" max="3075" width="7.7109375" style="1" customWidth="1"/>
    <col min="3076" max="3076" width="48.7109375" style="1" customWidth="1"/>
    <col min="3077" max="3077" width="10.85546875" style="1" customWidth="1"/>
    <col min="3078" max="3078" width="6.85546875" style="1" customWidth="1"/>
    <col min="3079" max="3079" width="13.42578125" style="1" customWidth="1"/>
    <col min="3080" max="3080" width="15.42578125" style="1" customWidth="1"/>
    <col min="3081" max="3081" width="16.7109375" style="1" customWidth="1"/>
    <col min="3082" max="3082" width="11.5703125" style="1" bestFit="1" customWidth="1"/>
    <col min="3083" max="3330" width="11.42578125" style="1"/>
    <col min="3331" max="3331" width="7.7109375" style="1" customWidth="1"/>
    <col min="3332" max="3332" width="48.7109375" style="1" customWidth="1"/>
    <col min="3333" max="3333" width="10.85546875" style="1" customWidth="1"/>
    <col min="3334" max="3334" width="6.85546875" style="1" customWidth="1"/>
    <col min="3335" max="3335" width="13.42578125" style="1" customWidth="1"/>
    <col min="3336" max="3336" width="15.42578125" style="1" customWidth="1"/>
    <col min="3337" max="3337" width="16.7109375" style="1" customWidth="1"/>
    <col min="3338" max="3338" width="11.5703125" style="1" bestFit="1" customWidth="1"/>
    <col min="3339" max="3586" width="11.42578125" style="1"/>
    <col min="3587" max="3587" width="7.7109375" style="1" customWidth="1"/>
    <col min="3588" max="3588" width="48.7109375" style="1" customWidth="1"/>
    <col min="3589" max="3589" width="10.85546875" style="1" customWidth="1"/>
    <col min="3590" max="3590" width="6.85546875" style="1" customWidth="1"/>
    <col min="3591" max="3591" width="13.42578125" style="1" customWidth="1"/>
    <col min="3592" max="3592" width="15.42578125" style="1" customWidth="1"/>
    <col min="3593" max="3593" width="16.7109375" style="1" customWidth="1"/>
    <col min="3594" max="3594" width="11.5703125" style="1" bestFit="1" customWidth="1"/>
    <col min="3595" max="3842" width="11.42578125" style="1"/>
    <col min="3843" max="3843" width="7.7109375" style="1" customWidth="1"/>
    <col min="3844" max="3844" width="48.7109375" style="1" customWidth="1"/>
    <col min="3845" max="3845" width="10.85546875" style="1" customWidth="1"/>
    <col min="3846" max="3846" width="6.85546875" style="1" customWidth="1"/>
    <col min="3847" max="3847" width="13.42578125" style="1" customWidth="1"/>
    <col min="3848" max="3848" width="15.42578125" style="1" customWidth="1"/>
    <col min="3849" max="3849" width="16.7109375" style="1" customWidth="1"/>
    <col min="3850" max="3850" width="11.5703125" style="1" bestFit="1" customWidth="1"/>
    <col min="3851" max="4098" width="11.42578125" style="1"/>
    <col min="4099" max="4099" width="7.7109375" style="1" customWidth="1"/>
    <col min="4100" max="4100" width="48.7109375" style="1" customWidth="1"/>
    <col min="4101" max="4101" width="10.85546875" style="1" customWidth="1"/>
    <col min="4102" max="4102" width="6.85546875" style="1" customWidth="1"/>
    <col min="4103" max="4103" width="13.42578125" style="1" customWidth="1"/>
    <col min="4104" max="4104" width="15.42578125" style="1" customWidth="1"/>
    <col min="4105" max="4105" width="16.7109375" style="1" customWidth="1"/>
    <col min="4106" max="4106" width="11.5703125" style="1" bestFit="1" customWidth="1"/>
    <col min="4107" max="4354" width="11.42578125" style="1"/>
    <col min="4355" max="4355" width="7.7109375" style="1" customWidth="1"/>
    <col min="4356" max="4356" width="48.7109375" style="1" customWidth="1"/>
    <col min="4357" max="4357" width="10.85546875" style="1" customWidth="1"/>
    <col min="4358" max="4358" width="6.85546875" style="1" customWidth="1"/>
    <col min="4359" max="4359" width="13.42578125" style="1" customWidth="1"/>
    <col min="4360" max="4360" width="15.42578125" style="1" customWidth="1"/>
    <col min="4361" max="4361" width="16.7109375" style="1" customWidth="1"/>
    <col min="4362" max="4362" width="11.5703125" style="1" bestFit="1" customWidth="1"/>
    <col min="4363" max="4610" width="11.42578125" style="1"/>
    <col min="4611" max="4611" width="7.7109375" style="1" customWidth="1"/>
    <col min="4612" max="4612" width="48.7109375" style="1" customWidth="1"/>
    <col min="4613" max="4613" width="10.85546875" style="1" customWidth="1"/>
    <col min="4614" max="4614" width="6.85546875" style="1" customWidth="1"/>
    <col min="4615" max="4615" width="13.42578125" style="1" customWidth="1"/>
    <col min="4616" max="4616" width="15.42578125" style="1" customWidth="1"/>
    <col min="4617" max="4617" width="16.7109375" style="1" customWidth="1"/>
    <col min="4618" max="4618" width="11.5703125" style="1" bestFit="1" customWidth="1"/>
    <col min="4619" max="4866" width="11.42578125" style="1"/>
    <col min="4867" max="4867" width="7.7109375" style="1" customWidth="1"/>
    <col min="4868" max="4868" width="48.7109375" style="1" customWidth="1"/>
    <col min="4869" max="4869" width="10.85546875" style="1" customWidth="1"/>
    <col min="4870" max="4870" width="6.85546875" style="1" customWidth="1"/>
    <col min="4871" max="4871" width="13.42578125" style="1" customWidth="1"/>
    <col min="4872" max="4872" width="15.42578125" style="1" customWidth="1"/>
    <col min="4873" max="4873" width="16.7109375" style="1" customWidth="1"/>
    <col min="4874" max="4874" width="11.5703125" style="1" bestFit="1" customWidth="1"/>
    <col min="4875" max="5122" width="11.42578125" style="1"/>
    <col min="5123" max="5123" width="7.7109375" style="1" customWidth="1"/>
    <col min="5124" max="5124" width="48.7109375" style="1" customWidth="1"/>
    <col min="5125" max="5125" width="10.85546875" style="1" customWidth="1"/>
    <col min="5126" max="5126" width="6.85546875" style="1" customWidth="1"/>
    <col min="5127" max="5127" width="13.42578125" style="1" customWidth="1"/>
    <col min="5128" max="5128" width="15.42578125" style="1" customWidth="1"/>
    <col min="5129" max="5129" width="16.7109375" style="1" customWidth="1"/>
    <col min="5130" max="5130" width="11.5703125" style="1" bestFit="1" customWidth="1"/>
    <col min="5131" max="5378" width="11.42578125" style="1"/>
    <col min="5379" max="5379" width="7.7109375" style="1" customWidth="1"/>
    <col min="5380" max="5380" width="48.7109375" style="1" customWidth="1"/>
    <col min="5381" max="5381" width="10.85546875" style="1" customWidth="1"/>
    <col min="5382" max="5382" width="6.85546875" style="1" customWidth="1"/>
    <col min="5383" max="5383" width="13.42578125" style="1" customWidth="1"/>
    <col min="5384" max="5384" width="15.42578125" style="1" customWidth="1"/>
    <col min="5385" max="5385" width="16.7109375" style="1" customWidth="1"/>
    <col min="5386" max="5386" width="11.5703125" style="1" bestFit="1" customWidth="1"/>
    <col min="5387" max="5634" width="11.42578125" style="1"/>
    <col min="5635" max="5635" width="7.7109375" style="1" customWidth="1"/>
    <col min="5636" max="5636" width="48.7109375" style="1" customWidth="1"/>
    <col min="5637" max="5637" width="10.85546875" style="1" customWidth="1"/>
    <col min="5638" max="5638" width="6.85546875" style="1" customWidth="1"/>
    <col min="5639" max="5639" width="13.42578125" style="1" customWidth="1"/>
    <col min="5640" max="5640" width="15.42578125" style="1" customWidth="1"/>
    <col min="5641" max="5641" width="16.7109375" style="1" customWidth="1"/>
    <col min="5642" max="5642" width="11.5703125" style="1" bestFit="1" customWidth="1"/>
    <col min="5643" max="5890" width="11.42578125" style="1"/>
    <col min="5891" max="5891" width="7.7109375" style="1" customWidth="1"/>
    <col min="5892" max="5892" width="48.7109375" style="1" customWidth="1"/>
    <col min="5893" max="5893" width="10.85546875" style="1" customWidth="1"/>
    <col min="5894" max="5894" width="6.85546875" style="1" customWidth="1"/>
    <col min="5895" max="5895" width="13.42578125" style="1" customWidth="1"/>
    <col min="5896" max="5896" width="15.42578125" style="1" customWidth="1"/>
    <col min="5897" max="5897" width="16.7109375" style="1" customWidth="1"/>
    <col min="5898" max="5898" width="11.5703125" style="1" bestFit="1" customWidth="1"/>
    <col min="5899" max="6146" width="11.42578125" style="1"/>
    <col min="6147" max="6147" width="7.7109375" style="1" customWidth="1"/>
    <col min="6148" max="6148" width="48.7109375" style="1" customWidth="1"/>
    <col min="6149" max="6149" width="10.85546875" style="1" customWidth="1"/>
    <col min="6150" max="6150" width="6.85546875" style="1" customWidth="1"/>
    <col min="6151" max="6151" width="13.42578125" style="1" customWidth="1"/>
    <col min="6152" max="6152" width="15.42578125" style="1" customWidth="1"/>
    <col min="6153" max="6153" width="16.7109375" style="1" customWidth="1"/>
    <col min="6154" max="6154" width="11.5703125" style="1" bestFit="1" customWidth="1"/>
    <col min="6155" max="6402" width="11.42578125" style="1"/>
    <col min="6403" max="6403" width="7.7109375" style="1" customWidth="1"/>
    <col min="6404" max="6404" width="48.7109375" style="1" customWidth="1"/>
    <col min="6405" max="6405" width="10.85546875" style="1" customWidth="1"/>
    <col min="6406" max="6406" width="6.85546875" style="1" customWidth="1"/>
    <col min="6407" max="6407" width="13.42578125" style="1" customWidth="1"/>
    <col min="6408" max="6408" width="15.42578125" style="1" customWidth="1"/>
    <col min="6409" max="6409" width="16.7109375" style="1" customWidth="1"/>
    <col min="6410" max="6410" width="11.5703125" style="1" bestFit="1" customWidth="1"/>
    <col min="6411" max="6658" width="11.42578125" style="1"/>
    <col min="6659" max="6659" width="7.7109375" style="1" customWidth="1"/>
    <col min="6660" max="6660" width="48.7109375" style="1" customWidth="1"/>
    <col min="6661" max="6661" width="10.85546875" style="1" customWidth="1"/>
    <col min="6662" max="6662" width="6.85546875" style="1" customWidth="1"/>
    <col min="6663" max="6663" width="13.42578125" style="1" customWidth="1"/>
    <col min="6664" max="6664" width="15.42578125" style="1" customWidth="1"/>
    <col min="6665" max="6665" width="16.7109375" style="1" customWidth="1"/>
    <col min="6666" max="6666" width="11.5703125" style="1" bestFit="1" customWidth="1"/>
    <col min="6667" max="6914" width="11.42578125" style="1"/>
    <col min="6915" max="6915" width="7.7109375" style="1" customWidth="1"/>
    <col min="6916" max="6916" width="48.7109375" style="1" customWidth="1"/>
    <col min="6917" max="6917" width="10.85546875" style="1" customWidth="1"/>
    <col min="6918" max="6918" width="6.85546875" style="1" customWidth="1"/>
    <col min="6919" max="6919" width="13.42578125" style="1" customWidth="1"/>
    <col min="6920" max="6920" width="15.42578125" style="1" customWidth="1"/>
    <col min="6921" max="6921" width="16.7109375" style="1" customWidth="1"/>
    <col min="6922" max="6922" width="11.5703125" style="1" bestFit="1" customWidth="1"/>
    <col min="6923" max="7170" width="11.42578125" style="1"/>
    <col min="7171" max="7171" width="7.7109375" style="1" customWidth="1"/>
    <col min="7172" max="7172" width="48.7109375" style="1" customWidth="1"/>
    <col min="7173" max="7173" width="10.85546875" style="1" customWidth="1"/>
    <col min="7174" max="7174" width="6.85546875" style="1" customWidth="1"/>
    <col min="7175" max="7175" width="13.42578125" style="1" customWidth="1"/>
    <col min="7176" max="7176" width="15.42578125" style="1" customWidth="1"/>
    <col min="7177" max="7177" width="16.7109375" style="1" customWidth="1"/>
    <col min="7178" max="7178" width="11.5703125" style="1" bestFit="1" customWidth="1"/>
    <col min="7179" max="7426" width="11.42578125" style="1"/>
    <col min="7427" max="7427" width="7.7109375" style="1" customWidth="1"/>
    <col min="7428" max="7428" width="48.7109375" style="1" customWidth="1"/>
    <col min="7429" max="7429" width="10.85546875" style="1" customWidth="1"/>
    <col min="7430" max="7430" width="6.85546875" style="1" customWidth="1"/>
    <col min="7431" max="7431" width="13.42578125" style="1" customWidth="1"/>
    <col min="7432" max="7432" width="15.42578125" style="1" customWidth="1"/>
    <col min="7433" max="7433" width="16.7109375" style="1" customWidth="1"/>
    <col min="7434" max="7434" width="11.5703125" style="1" bestFit="1" customWidth="1"/>
    <col min="7435" max="7682" width="11.42578125" style="1"/>
    <col min="7683" max="7683" width="7.7109375" style="1" customWidth="1"/>
    <col min="7684" max="7684" width="48.7109375" style="1" customWidth="1"/>
    <col min="7685" max="7685" width="10.85546875" style="1" customWidth="1"/>
    <col min="7686" max="7686" width="6.85546875" style="1" customWidth="1"/>
    <col min="7687" max="7687" width="13.42578125" style="1" customWidth="1"/>
    <col min="7688" max="7688" width="15.42578125" style="1" customWidth="1"/>
    <col min="7689" max="7689" width="16.7109375" style="1" customWidth="1"/>
    <col min="7690" max="7690" width="11.5703125" style="1" bestFit="1" customWidth="1"/>
    <col min="7691" max="7938" width="11.42578125" style="1"/>
    <col min="7939" max="7939" width="7.7109375" style="1" customWidth="1"/>
    <col min="7940" max="7940" width="48.7109375" style="1" customWidth="1"/>
    <col min="7941" max="7941" width="10.85546875" style="1" customWidth="1"/>
    <col min="7942" max="7942" width="6.85546875" style="1" customWidth="1"/>
    <col min="7943" max="7943" width="13.42578125" style="1" customWidth="1"/>
    <col min="7944" max="7944" width="15.42578125" style="1" customWidth="1"/>
    <col min="7945" max="7945" width="16.7109375" style="1" customWidth="1"/>
    <col min="7946" max="7946" width="11.5703125" style="1" bestFit="1" customWidth="1"/>
    <col min="7947" max="8194" width="11.42578125" style="1"/>
    <col min="8195" max="8195" width="7.7109375" style="1" customWidth="1"/>
    <col min="8196" max="8196" width="48.7109375" style="1" customWidth="1"/>
    <col min="8197" max="8197" width="10.85546875" style="1" customWidth="1"/>
    <col min="8198" max="8198" width="6.85546875" style="1" customWidth="1"/>
    <col min="8199" max="8199" width="13.42578125" style="1" customWidth="1"/>
    <col min="8200" max="8200" width="15.42578125" style="1" customWidth="1"/>
    <col min="8201" max="8201" width="16.7109375" style="1" customWidth="1"/>
    <col min="8202" max="8202" width="11.5703125" style="1" bestFit="1" customWidth="1"/>
    <col min="8203" max="8450" width="11.42578125" style="1"/>
    <col min="8451" max="8451" width="7.7109375" style="1" customWidth="1"/>
    <col min="8452" max="8452" width="48.7109375" style="1" customWidth="1"/>
    <col min="8453" max="8453" width="10.85546875" style="1" customWidth="1"/>
    <col min="8454" max="8454" width="6.85546875" style="1" customWidth="1"/>
    <col min="8455" max="8455" width="13.42578125" style="1" customWidth="1"/>
    <col min="8456" max="8456" width="15.42578125" style="1" customWidth="1"/>
    <col min="8457" max="8457" width="16.7109375" style="1" customWidth="1"/>
    <col min="8458" max="8458" width="11.5703125" style="1" bestFit="1" customWidth="1"/>
    <col min="8459" max="8706" width="11.42578125" style="1"/>
    <col min="8707" max="8707" width="7.7109375" style="1" customWidth="1"/>
    <col min="8708" max="8708" width="48.7109375" style="1" customWidth="1"/>
    <col min="8709" max="8709" width="10.85546875" style="1" customWidth="1"/>
    <col min="8710" max="8710" width="6.85546875" style="1" customWidth="1"/>
    <col min="8711" max="8711" width="13.42578125" style="1" customWidth="1"/>
    <col min="8712" max="8712" width="15.42578125" style="1" customWidth="1"/>
    <col min="8713" max="8713" width="16.7109375" style="1" customWidth="1"/>
    <col min="8714" max="8714" width="11.5703125" style="1" bestFit="1" customWidth="1"/>
    <col min="8715" max="8962" width="11.42578125" style="1"/>
    <col min="8963" max="8963" width="7.7109375" style="1" customWidth="1"/>
    <col min="8964" max="8964" width="48.7109375" style="1" customWidth="1"/>
    <col min="8965" max="8965" width="10.85546875" style="1" customWidth="1"/>
    <col min="8966" max="8966" width="6.85546875" style="1" customWidth="1"/>
    <col min="8967" max="8967" width="13.42578125" style="1" customWidth="1"/>
    <col min="8968" max="8968" width="15.42578125" style="1" customWidth="1"/>
    <col min="8969" max="8969" width="16.7109375" style="1" customWidth="1"/>
    <col min="8970" max="8970" width="11.5703125" style="1" bestFit="1" customWidth="1"/>
    <col min="8971" max="9218" width="11.42578125" style="1"/>
    <col min="9219" max="9219" width="7.7109375" style="1" customWidth="1"/>
    <col min="9220" max="9220" width="48.7109375" style="1" customWidth="1"/>
    <col min="9221" max="9221" width="10.85546875" style="1" customWidth="1"/>
    <col min="9222" max="9222" width="6.85546875" style="1" customWidth="1"/>
    <col min="9223" max="9223" width="13.42578125" style="1" customWidth="1"/>
    <col min="9224" max="9224" width="15.42578125" style="1" customWidth="1"/>
    <col min="9225" max="9225" width="16.7109375" style="1" customWidth="1"/>
    <col min="9226" max="9226" width="11.5703125" style="1" bestFit="1" customWidth="1"/>
    <col min="9227" max="9474" width="11.42578125" style="1"/>
    <col min="9475" max="9475" width="7.7109375" style="1" customWidth="1"/>
    <col min="9476" max="9476" width="48.7109375" style="1" customWidth="1"/>
    <col min="9477" max="9477" width="10.85546875" style="1" customWidth="1"/>
    <col min="9478" max="9478" width="6.85546875" style="1" customWidth="1"/>
    <col min="9479" max="9479" width="13.42578125" style="1" customWidth="1"/>
    <col min="9480" max="9480" width="15.42578125" style="1" customWidth="1"/>
    <col min="9481" max="9481" width="16.7109375" style="1" customWidth="1"/>
    <col min="9482" max="9482" width="11.5703125" style="1" bestFit="1" customWidth="1"/>
    <col min="9483" max="9730" width="11.42578125" style="1"/>
    <col min="9731" max="9731" width="7.7109375" style="1" customWidth="1"/>
    <col min="9732" max="9732" width="48.7109375" style="1" customWidth="1"/>
    <col min="9733" max="9733" width="10.85546875" style="1" customWidth="1"/>
    <col min="9734" max="9734" width="6.85546875" style="1" customWidth="1"/>
    <col min="9735" max="9735" width="13.42578125" style="1" customWidth="1"/>
    <col min="9736" max="9736" width="15.42578125" style="1" customWidth="1"/>
    <col min="9737" max="9737" width="16.7109375" style="1" customWidth="1"/>
    <col min="9738" max="9738" width="11.5703125" style="1" bestFit="1" customWidth="1"/>
    <col min="9739" max="9986" width="11.42578125" style="1"/>
    <col min="9987" max="9987" width="7.7109375" style="1" customWidth="1"/>
    <col min="9988" max="9988" width="48.7109375" style="1" customWidth="1"/>
    <col min="9989" max="9989" width="10.85546875" style="1" customWidth="1"/>
    <col min="9990" max="9990" width="6.85546875" style="1" customWidth="1"/>
    <col min="9991" max="9991" width="13.42578125" style="1" customWidth="1"/>
    <col min="9992" max="9992" width="15.42578125" style="1" customWidth="1"/>
    <col min="9993" max="9993" width="16.7109375" style="1" customWidth="1"/>
    <col min="9994" max="9994" width="11.5703125" style="1" bestFit="1" customWidth="1"/>
    <col min="9995" max="10242" width="11.42578125" style="1"/>
    <col min="10243" max="10243" width="7.7109375" style="1" customWidth="1"/>
    <col min="10244" max="10244" width="48.7109375" style="1" customWidth="1"/>
    <col min="10245" max="10245" width="10.85546875" style="1" customWidth="1"/>
    <col min="10246" max="10246" width="6.85546875" style="1" customWidth="1"/>
    <col min="10247" max="10247" width="13.42578125" style="1" customWidth="1"/>
    <col min="10248" max="10248" width="15.42578125" style="1" customWidth="1"/>
    <col min="10249" max="10249" width="16.7109375" style="1" customWidth="1"/>
    <col min="10250" max="10250" width="11.5703125" style="1" bestFit="1" customWidth="1"/>
    <col min="10251" max="10498" width="11.42578125" style="1"/>
    <col min="10499" max="10499" width="7.7109375" style="1" customWidth="1"/>
    <col min="10500" max="10500" width="48.7109375" style="1" customWidth="1"/>
    <col min="10501" max="10501" width="10.85546875" style="1" customWidth="1"/>
    <col min="10502" max="10502" width="6.85546875" style="1" customWidth="1"/>
    <col min="10503" max="10503" width="13.42578125" style="1" customWidth="1"/>
    <col min="10504" max="10504" width="15.42578125" style="1" customWidth="1"/>
    <col min="10505" max="10505" width="16.7109375" style="1" customWidth="1"/>
    <col min="10506" max="10506" width="11.5703125" style="1" bestFit="1" customWidth="1"/>
    <col min="10507" max="10754" width="11.42578125" style="1"/>
    <col min="10755" max="10755" width="7.7109375" style="1" customWidth="1"/>
    <col min="10756" max="10756" width="48.7109375" style="1" customWidth="1"/>
    <col min="10757" max="10757" width="10.85546875" style="1" customWidth="1"/>
    <col min="10758" max="10758" width="6.85546875" style="1" customWidth="1"/>
    <col min="10759" max="10759" width="13.42578125" style="1" customWidth="1"/>
    <col min="10760" max="10760" width="15.42578125" style="1" customWidth="1"/>
    <col min="10761" max="10761" width="16.7109375" style="1" customWidth="1"/>
    <col min="10762" max="10762" width="11.5703125" style="1" bestFit="1" customWidth="1"/>
    <col min="10763" max="11010" width="11.42578125" style="1"/>
    <col min="11011" max="11011" width="7.7109375" style="1" customWidth="1"/>
    <col min="11012" max="11012" width="48.7109375" style="1" customWidth="1"/>
    <col min="11013" max="11013" width="10.85546875" style="1" customWidth="1"/>
    <col min="11014" max="11014" width="6.85546875" style="1" customWidth="1"/>
    <col min="11015" max="11015" width="13.42578125" style="1" customWidth="1"/>
    <col min="11016" max="11016" width="15.42578125" style="1" customWidth="1"/>
    <col min="11017" max="11017" width="16.7109375" style="1" customWidth="1"/>
    <col min="11018" max="11018" width="11.5703125" style="1" bestFit="1" customWidth="1"/>
    <col min="11019" max="11266" width="11.42578125" style="1"/>
    <col min="11267" max="11267" width="7.7109375" style="1" customWidth="1"/>
    <col min="11268" max="11268" width="48.7109375" style="1" customWidth="1"/>
    <col min="11269" max="11269" width="10.85546875" style="1" customWidth="1"/>
    <col min="11270" max="11270" width="6.85546875" style="1" customWidth="1"/>
    <col min="11271" max="11271" width="13.42578125" style="1" customWidth="1"/>
    <col min="11272" max="11272" width="15.42578125" style="1" customWidth="1"/>
    <col min="11273" max="11273" width="16.7109375" style="1" customWidth="1"/>
    <col min="11274" max="11274" width="11.5703125" style="1" bestFit="1" customWidth="1"/>
    <col min="11275" max="11522" width="11.42578125" style="1"/>
    <col min="11523" max="11523" width="7.7109375" style="1" customWidth="1"/>
    <col min="11524" max="11524" width="48.7109375" style="1" customWidth="1"/>
    <col min="11525" max="11525" width="10.85546875" style="1" customWidth="1"/>
    <col min="11526" max="11526" width="6.85546875" style="1" customWidth="1"/>
    <col min="11527" max="11527" width="13.42578125" style="1" customWidth="1"/>
    <col min="11528" max="11528" width="15.42578125" style="1" customWidth="1"/>
    <col min="11529" max="11529" width="16.7109375" style="1" customWidth="1"/>
    <col min="11530" max="11530" width="11.5703125" style="1" bestFit="1" customWidth="1"/>
    <col min="11531" max="11778" width="11.42578125" style="1"/>
    <col min="11779" max="11779" width="7.7109375" style="1" customWidth="1"/>
    <col min="11780" max="11780" width="48.7109375" style="1" customWidth="1"/>
    <col min="11781" max="11781" width="10.85546875" style="1" customWidth="1"/>
    <col min="11782" max="11782" width="6.85546875" style="1" customWidth="1"/>
    <col min="11783" max="11783" width="13.42578125" style="1" customWidth="1"/>
    <col min="11784" max="11784" width="15.42578125" style="1" customWidth="1"/>
    <col min="11785" max="11785" width="16.7109375" style="1" customWidth="1"/>
    <col min="11786" max="11786" width="11.5703125" style="1" bestFit="1" customWidth="1"/>
    <col min="11787" max="12034" width="11.42578125" style="1"/>
    <col min="12035" max="12035" width="7.7109375" style="1" customWidth="1"/>
    <col min="12036" max="12036" width="48.7109375" style="1" customWidth="1"/>
    <col min="12037" max="12037" width="10.85546875" style="1" customWidth="1"/>
    <col min="12038" max="12038" width="6.85546875" style="1" customWidth="1"/>
    <col min="12039" max="12039" width="13.42578125" style="1" customWidth="1"/>
    <col min="12040" max="12040" width="15.42578125" style="1" customWidth="1"/>
    <col min="12041" max="12041" width="16.7109375" style="1" customWidth="1"/>
    <col min="12042" max="12042" width="11.5703125" style="1" bestFit="1" customWidth="1"/>
    <col min="12043" max="12290" width="11.42578125" style="1"/>
    <col min="12291" max="12291" width="7.7109375" style="1" customWidth="1"/>
    <col min="12292" max="12292" width="48.7109375" style="1" customWidth="1"/>
    <col min="12293" max="12293" width="10.85546875" style="1" customWidth="1"/>
    <col min="12294" max="12294" width="6.85546875" style="1" customWidth="1"/>
    <col min="12295" max="12295" width="13.42578125" style="1" customWidth="1"/>
    <col min="12296" max="12296" width="15.42578125" style="1" customWidth="1"/>
    <col min="12297" max="12297" width="16.7109375" style="1" customWidth="1"/>
    <col min="12298" max="12298" width="11.5703125" style="1" bestFit="1" customWidth="1"/>
    <col min="12299" max="12546" width="11.42578125" style="1"/>
    <col min="12547" max="12547" width="7.7109375" style="1" customWidth="1"/>
    <col min="12548" max="12548" width="48.7109375" style="1" customWidth="1"/>
    <col min="12549" max="12549" width="10.85546875" style="1" customWidth="1"/>
    <col min="12550" max="12550" width="6.85546875" style="1" customWidth="1"/>
    <col min="12551" max="12551" width="13.42578125" style="1" customWidth="1"/>
    <col min="12552" max="12552" width="15.42578125" style="1" customWidth="1"/>
    <col min="12553" max="12553" width="16.7109375" style="1" customWidth="1"/>
    <col min="12554" max="12554" width="11.5703125" style="1" bestFit="1" customWidth="1"/>
    <col min="12555" max="12802" width="11.42578125" style="1"/>
    <col min="12803" max="12803" width="7.7109375" style="1" customWidth="1"/>
    <col min="12804" max="12804" width="48.7109375" style="1" customWidth="1"/>
    <col min="12805" max="12805" width="10.85546875" style="1" customWidth="1"/>
    <col min="12806" max="12806" width="6.85546875" style="1" customWidth="1"/>
    <col min="12807" max="12807" width="13.42578125" style="1" customWidth="1"/>
    <col min="12808" max="12808" width="15.42578125" style="1" customWidth="1"/>
    <col min="12809" max="12809" width="16.7109375" style="1" customWidth="1"/>
    <col min="12810" max="12810" width="11.5703125" style="1" bestFit="1" customWidth="1"/>
    <col min="12811" max="13058" width="11.42578125" style="1"/>
    <col min="13059" max="13059" width="7.7109375" style="1" customWidth="1"/>
    <col min="13060" max="13060" width="48.7109375" style="1" customWidth="1"/>
    <col min="13061" max="13061" width="10.85546875" style="1" customWidth="1"/>
    <col min="13062" max="13062" width="6.85546875" style="1" customWidth="1"/>
    <col min="13063" max="13063" width="13.42578125" style="1" customWidth="1"/>
    <col min="13064" max="13064" width="15.42578125" style="1" customWidth="1"/>
    <col min="13065" max="13065" width="16.7109375" style="1" customWidth="1"/>
    <col min="13066" max="13066" width="11.5703125" style="1" bestFit="1" customWidth="1"/>
    <col min="13067" max="13314" width="11.42578125" style="1"/>
    <col min="13315" max="13315" width="7.7109375" style="1" customWidth="1"/>
    <col min="13316" max="13316" width="48.7109375" style="1" customWidth="1"/>
    <col min="13317" max="13317" width="10.85546875" style="1" customWidth="1"/>
    <col min="13318" max="13318" width="6.85546875" style="1" customWidth="1"/>
    <col min="13319" max="13319" width="13.42578125" style="1" customWidth="1"/>
    <col min="13320" max="13320" width="15.42578125" style="1" customWidth="1"/>
    <col min="13321" max="13321" width="16.7109375" style="1" customWidth="1"/>
    <col min="13322" max="13322" width="11.5703125" style="1" bestFit="1" customWidth="1"/>
    <col min="13323" max="13570" width="11.42578125" style="1"/>
    <col min="13571" max="13571" width="7.7109375" style="1" customWidth="1"/>
    <col min="13572" max="13572" width="48.7109375" style="1" customWidth="1"/>
    <col min="13573" max="13573" width="10.85546875" style="1" customWidth="1"/>
    <col min="13574" max="13574" width="6.85546875" style="1" customWidth="1"/>
    <col min="13575" max="13575" width="13.42578125" style="1" customWidth="1"/>
    <col min="13576" max="13576" width="15.42578125" style="1" customWidth="1"/>
    <col min="13577" max="13577" width="16.7109375" style="1" customWidth="1"/>
    <col min="13578" max="13578" width="11.5703125" style="1" bestFit="1" customWidth="1"/>
    <col min="13579" max="13826" width="11.42578125" style="1"/>
    <col min="13827" max="13827" width="7.7109375" style="1" customWidth="1"/>
    <col min="13828" max="13828" width="48.7109375" style="1" customWidth="1"/>
    <col min="13829" max="13829" width="10.85546875" style="1" customWidth="1"/>
    <col min="13830" max="13830" width="6.85546875" style="1" customWidth="1"/>
    <col min="13831" max="13831" width="13.42578125" style="1" customWidth="1"/>
    <col min="13832" max="13832" width="15.42578125" style="1" customWidth="1"/>
    <col min="13833" max="13833" width="16.7109375" style="1" customWidth="1"/>
    <col min="13834" max="13834" width="11.5703125" style="1" bestFit="1" customWidth="1"/>
    <col min="13835" max="14082" width="11.42578125" style="1"/>
    <col min="14083" max="14083" width="7.7109375" style="1" customWidth="1"/>
    <col min="14084" max="14084" width="48.7109375" style="1" customWidth="1"/>
    <col min="14085" max="14085" width="10.85546875" style="1" customWidth="1"/>
    <col min="14086" max="14086" width="6.85546875" style="1" customWidth="1"/>
    <col min="14087" max="14087" width="13.42578125" style="1" customWidth="1"/>
    <col min="14088" max="14088" width="15.42578125" style="1" customWidth="1"/>
    <col min="14089" max="14089" width="16.7109375" style="1" customWidth="1"/>
    <col min="14090" max="14090" width="11.5703125" style="1" bestFit="1" customWidth="1"/>
    <col min="14091" max="14338" width="11.42578125" style="1"/>
    <col min="14339" max="14339" width="7.7109375" style="1" customWidth="1"/>
    <col min="14340" max="14340" width="48.7109375" style="1" customWidth="1"/>
    <col min="14341" max="14341" width="10.85546875" style="1" customWidth="1"/>
    <col min="14342" max="14342" width="6.85546875" style="1" customWidth="1"/>
    <col min="14343" max="14343" width="13.42578125" style="1" customWidth="1"/>
    <col min="14344" max="14344" width="15.42578125" style="1" customWidth="1"/>
    <col min="14345" max="14345" width="16.7109375" style="1" customWidth="1"/>
    <col min="14346" max="14346" width="11.5703125" style="1" bestFit="1" customWidth="1"/>
    <col min="14347" max="14594" width="11.42578125" style="1"/>
    <col min="14595" max="14595" width="7.7109375" style="1" customWidth="1"/>
    <col min="14596" max="14596" width="48.7109375" style="1" customWidth="1"/>
    <col min="14597" max="14597" width="10.85546875" style="1" customWidth="1"/>
    <col min="14598" max="14598" width="6.85546875" style="1" customWidth="1"/>
    <col min="14599" max="14599" width="13.42578125" style="1" customWidth="1"/>
    <col min="14600" max="14600" width="15.42578125" style="1" customWidth="1"/>
    <col min="14601" max="14601" width="16.7109375" style="1" customWidth="1"/>
    <col min="14602" max="14602" width="11.5703125" style="1" bestFit="1" customWidth="1"/>
    <col min="14603" max="14850" width="11.42578125" style="1"/>
    <col min="14851" max="14851" width="7.7109375" style="1" customWidth="1"/>
    <col min="14852" max="14852" width="48.7109375" style="1" customWidth="1"/>
    <col min="14853" max="14853" width="10.85546875" style="1" customWidth="1"/>
    <col min="14854" max="14854" width="6.85546875" style="1" customWidth="1"/>
    <col min="14855" max="14855" width="13.42578125" style="1" customWidth="1"/>
    <col min="14856" max="14856" width="15.42578125" style="1" customWidth="1"/>
    <col min="14857" max="14857" width="16.7109375" style="1" customWidth="1"/>
    <col min="14858" max="14858" width="11.5703125" style="1" bestFit="1" customWidth="1"/>
    <col min="14859" max="15106" width="11.42578125" style="1"/>
    <col min="15107" max="15107" width="7.7109375" style="1" customWidth="1"/>
    <col min="15108" max="15108" width="48.7109375" style="1" customWidth="1"/>
    <col min="15109" max="15109" width="10.85546875" style="1" customWidth="1"/>
    <col min="15110" max="15110" width="6.85546875" style="1" customWidth="1"/>
    <col min="15111" max="15111" width="13.42578125" style="1" customWidth="1"/>
    <col min="15112" max="15112" width="15.42578125" style="1" customWidth="1"/>
    <col min="15113" max="15113" width="16.7109375" style="1" customWidth="1"/>
    <col min="15114" max="15114" width="11.5703125" style="1" bestFit="1" customWidth="1"/>
    <col min="15115" max="15362" width="11.42578125" style="1"/>
    <col min="15363" max="15363" width="7.7109375" style="1" customWidth="1"/>
    <col min="15364" max="15364" width="48.7109375" style="1" customWidth="1"/>
    <col min="15365" max="15365" width="10.85546875" style="1" customWidth="1"/>
    <col min="15366" max="15366" width="6.85546875" style="1" customWidth="1"/>
    <col min="15367" max="15367" width="13.42578125" style="1" customWidth="1"/>
    <col min="15368" max="15368" width="15.42578125" style="1" customWidth="1"/>
    <col min="15369" max="15369" width="16.7109375" style="1" customWidth="1"/>
    <col min="15370" max="15370" width="11.5703125" style="1" bestFit="1" customWidth="1"/>
    <col min="15371" max="15618" width="11.42578125" style="1"/>
    <col min="15619" max="15619" width="7.7109375" style="1" customWidth="1"/>
    <col min="15620" max="15620" width="48.7109375" style="1" customWidth="1"/>
    <col min="15621" max="15621" width="10.85546875" style="1" customWidth="1"/>
    <col min="15622" max="15622" width="6.85546875" style="1" customWidth="1"/>
    <col min="15623" max="15623" width="13.42578125" style="1" customWidth="1"/>
    <col min="15624" max="15624" width="15.42578125" style="1" customWidth="1"/>
    <col min="15625" max="15625" width="16.7109375" style="1" customWidth="1"/>
    <col min="15626" max="15626" width="11.5703125" style="1" bestFit="1" customWidth="1"/>
    <col min="15627" max="15874" width="11.42578125" style="1"/>
    <col min="15875" max="15875" width="7.7109375" style="1" customWidth="1"/>
    <col min="15876" max="15876" width="48.7109375" style="1" customWidth="1"/>
    <col min="15877" max="15877" width="10.85546875" style="1" customWidth="1"/>
    <col min="15878" max="15878" width="6.85546875" style="1" customWidth="1"/>
    <col min="15879" max="15879" width="13.42578125" style="1" customWidth="1"/>
    <col min="15880" max="15880" width="15.42578125" style="1" customWidth="1"/>
    <col min="15881" max="15881" width="16.7109375" style="1" customWidth="1"/>
    <col min="15882" max="15882" width="11.5703125" style="1" bestFit="1" customWidth="1"/>
    <col min="15883" max="16130" width="11.42578125" style="1"/>
    <col min="16131" max="16131" width="7.7109375" style="1" customWidth="1"/>
    <col min="16132" max="16132" width="48.7109375" style="1" customWidth="1"/>
    <col min="16133" max="16133" width="10.85546875" style="1" customWidth="1"/>
    <col min="16134" max="16134" width="6.85546875" style="1" customWidth="1"/>
    <col min="16135" max="16135" width="13.42578125" style="1" customWidth="1"/>
    <col min="16136" max="16136" width="15.42578125" style="1" customWidth="1"/>
    <col min="16137" max="16137" width="16.7109375" style="1" customWidth="1"/>
    <col min="16138" max="16138" width="11.5703125" style="1" bestFit="1" customWidth="1"/>
    <col min="16139" max="16384" width="11.42578125" style="1"/>
  </cols>
  <sheetData>
    <row r="1" spans="1:19" s="134" customFormat="1" x14ac:dyDescent="0.25">
      <c r="A1" s="355" t="s">
        <v>0</v>
      </c>
      <c r="B1" s="355"/>
      <c r="C1" s="355"/>
      <c r="D1" s="355"/>
      <c r="E1" s="355"/>
      <c r="F1" s="355"/>
      <c r="G1" s="327"/>
      <c r="H1" s="327"/>
      <c r="I1" s="133"/>
      <c r="J1" s="133"/>
      <c r="K1" s="133"/>
      <c r="L1" s="133"/>
      <c r="M1" s="133"/>
      <c r="N1" s="133"/>
      <c r="O1" s="133"/>
      <c r="P1" s="133"/>
    </row>
    <row r="2" spans="1:19" s="134" customFormat="1" x14ac:dyDescent="0.25">
      <c r="A2" s="355" t="s">
        <v>1</v>
      </c>
      <c r="B2" s="355"/>
      <c r="C2" s="355"/>
      <c r="D2" s="355"/>
      <c r="E2" s="355"/>
      <c r="F2" s="355"/>
      <c r="G2" s="327"/>
      <c r="H2" s="327"/>
      <c r="I2" s="133"/>
      <c r="J2" s="133"/>
      <c r="K2" s="133"/>
      <c r="L2" s="133"/>
      <c r="M2" s="133"/>
      <c r="N2" s="133"/>
      <c r="O2" s="133"/>
      <c r="P2" s="133"/>
    </row>
    <row r="3" spans="1:19" s="134" customFormat="1" x14ac:dyDescent="0.25">
      <c r="A3" s="355" t="s">
        <v>42</v>
      </c>
      <c r="B3" s="355"/>
      <c r="C3" s="355"/>
      <c r="D3" s="355"/>
      <c r="E3" s="355"/>
      <c r="F3" s="355"/>
      <c r="G3" s="327"/>
      <c r="H3" s="327"/>
      <c r="I3" s="133"/>
      <c r="J3" s="133"/>
      <c r="K3" s="133"/>
      <c r="L3" s="133"/>
      <c r="M3" s="133"/>
      <c r="N3" s="133"/>
      <c r="O3" s="133"/>
      <c r="P3" s="133"/>
    </row>
    <row r="4" spans="1:19" s="134" customFormat="1" x14ac:dyDescent="0.25">
      <c r="A4" s="355" t="s">
        <v>43</v>
      </c>
      <c r="B4" s="355"/>
      <c r="C4" s="355"/>
      <c r="D4" s="355"/>
      <c r="E4" s="355"/>
      <c r="F4" s="355"/>
      <c r="G4" s="327"/>
      <c r="H4" s="327"/>
      <c r="I4" s="133"/>
      <c r="J4" s="133"/>
      <c r="K4" s="133"/>
      <c r="L4" s="133"/>
      <c r="M4" s="133"/>
      <c r="N4" s="133"/>
      <c r="O4" s="133"/>
      <c r="P4" s="133"/>
    </row>
    <row r="5" spans="1:19" s="134" customFormat="1" ht="8.25" customHeight="1" x14ac:dyDescent="0.25">
      <c r="A5" s="355"/>
      <c r="B5" s="355"/>
      <c r="C5" s="355"/>
      <c r="D5" s="355"/>
      <c r="E5" s="355"/>
      <c r="F5" s="355"/>
      <c r="G5" s="327"/>
      <c r="H5" s="327"/>
      <c r="I5" s="133"/>
      <c r="J5" s="133"/>
      <c r="K5" s="133"/>
      <c r="L5" s="133"/>
      <c r="M5" s="133"/>
      <c r="N5" s="133"/>
      <c r="O5" s="133"/>
      <c r="P5" s="133"/>
    </row>
    <row r="6" spans="1:19" s="134" customFormat="1" x14ac:dyDescent="0.25">
      <c r="A6" s="16" t="s">
        <v>92</v>
      </c>
      <c r="B6" s="17"/>
      <c r="C6" s="18"/>
      <c r="D6" s="19"/>
      <c r="E6" s="344"/>
      <c r="F6" s="20"/>
      <c r="G6" s="20"/>
      <c r="H6" s="20"/>
      <c r="I6" s="133"/>
      <c r="J6" s="133"/>
      <c r="K6" s="133"/>
      <c r="L6" s="133"/>
      <c r="M6" s="133"/>
      <c r="N6" s="133"/>
      <c r="O6" s="133"/>
      <c r="P6" s="133"/>
    </row>
    <row r="7" spans="1:19" s="136" customFormat="1" ht="21" customHeight="1" x14ac:dyDescent="0.25">
      <c r="A7" s="91" t="s">
        <v>55</v>
      </c>
      <c r="B7" s="354" t="s">
        <v>93</v>
      </c>
      <c r="C7" s="354"/>
      <c r="D7" s="354"/>
      <c r="E7" s="354"/>
      <c r="F7" s="354"/>
      <c r="G7" s="328"/>
      <c r="H7" s="92"/>
      <c r="I7" s="135"/>
      <c r="J7" s="135"/>
      <c r="K7" s="135"/>
      <c r="L7" s="135"/>
      <c r="M7" s="135"/>
      <c r="N7" s="135"/>
      <c r="O7" s="135"/>
      <c r="P7" s="135"/>
    </row>
    <row r="8" spans="1:19" s="134" customFormat="1" ht="14.25" customHeight="1" x14ac:dyDescent="0.25">
      <c r="A8" s="21" t="s">
        <v>62</v>
      </c>
      <c r="B8" s="17"/>
      <c r="C8" s="137"/>
      <c r="D8" s="19" t="s">
        <v>2</v>
      </c>
      <c r="E8" s="138"/>
      <c r="F8" s="52"/>
      <c r="G8" s="52"/>
      <c r="H8" s="20"/>
      <c r="I8" s="133"/>
      <c r="J8" s="133"/>
      <c r="K8" s="133"/>
      <c r="L8" s="133"/>
      <c r="M8" s="133"/>
      <c r="N8" s="133"/>
      <c r="O8" s="133"/>
      <c r="P8" s="133"/>
    </row>
    <row r="9" spans="1:19" s="134" customFormat="1" ht="14.25" customHeight="1" x14ac:dyDescent="0.25">
      <c r="A9" s="333" t="s">
        <v>116</v>
      </c>
      <c r="B9" s="334"/>
      <c r="C9" s="137"/>
      <c r="D9" s="19" t="s">
        <v>117</v>
      </c>
      <c r="E9" s="138"/>
      <c r="F9" s="20"/>
      <c r="G9" s="20"/>
      <c r="H9" s="20"/>
      <c r="I9" s="133"/>
      <c r="J9" s="133"/>
      <c r="K9" s="133"/>
      <c r="L9" s="133"/>
      <c r="M9" s="133"/>
      <c r="N9" s="133"/>
      <c r="O9" s="133"/>
      <c r="P9" s="133"/>
    </row>
    <row r="10" spans="1:19" s="339" customFormat="1" ht="14.25" customHeight="1" x14ac:dyDescent="0.25">
      <c r="A10" s="333"/>
      <c r="B10" s="334"/>
      <c r="C10" s="335"/>
      <c r="D10" s="336"/>
      <c r="E10" s="337"/>
      <c r="F10" s="52"/>
      <c r="G10" s="52"/>
      <c r="H10" s="52"/>
      <c r="I10" s="338"/>
      <c r="J10" s="338"/>
      <c r="K10" s="338"/>
      <c r="L10" s="338"/>
      <c r="M10" s="338"/>
      <c r="N10" s="338"/>
      <c r="O10" s="338"/>
      <c r="P10" s="338"/>
    </row>
    <row r="11" spans="1:19" s="134" customFormat="1" ht="14.25" customHeight="1" x14ac:dyDescent="0.25">
      <c r="A11" s="358" t="s">
        <v>114</v>
      </c>
      <c r="B11" s="358"/>
      <c r="C11" s="358"/>
      <c r="D11" s="358"/>
      <c r="E11" s="358"/>
      <c r="F11" s="358"/>
      <c r="G11" s="130"/>
      <c r="H11" s="20"/>
      <c r="I11" s="133"/>
      <c r="J11" s="133"/>
      <c r="K11" s="133"/>
      <c r="L11" s="133"/>
      <c r="M11" s="133"/>
      <c r="N11" s="133"/>
      <c r="O11" s="133"/>
      <c r="P11" s="133"/>
    </row>
    <row r="12" spans="1:19" s="10" customFormat="1" ht="15.75" customHeight="1" x14ac:dyDescent="0.25">
      <c r="A12" s="139" t="s">
        <v>3</v>
      </c>
      <c r="B12" s="139" t="s">
        <v>4</v>
      </c>
      <c r="C12" s="140" t="s">
        <v>5</v>
      </c>
      <c r="D12" s="139" t="s">
        <v>6</v>
      </c>
      <c r="E12" s="141" t="s">
        <v>7</v>
      </c>
      <c r="F12" s="141" t="s">
        <v>8</v>
      </c>
      <c r="G12" s="142"/>
      <c r="H12" s="142"/>
      <c r="I12" s="112"/>
      <c r="J12" s="98"/>
      <c r="K12" s="98"/>
      <c r="L12" s="98"/>
      <c r="M12" s="113"/>
      <c r="N12" s="114"/>
      <c r="O12" s="114"/>
      <c r="P12" s="114"/>
    </row>
    <row r="13" spans="1:19" ht="7.5" customHeight="1" x14ac:dyDescent="0.25">
      <c r="A13" s="143"/>
      <c r="B13" s="143"/>
      <c r="C13" s="144"/>
      <c r="D13" s="143"/>
      <c r="E13" s="145"/>
      <c r="F13" s="145"/>
      <c r="G13" s="146"/>
      <c r="H13" s="146"/>
      <c r="I13" s="115"/>
      <c r="J13" s="98"/>
      <c r="K13" s="98"/>
      <c r="L13" s="98"/>
      <c r="M13" s="116"/>
    </row>
    <row r="14" spans="1:19" s="152" customFormat="1" ht="25.5" customHeight="1" x14ac:dyDescent="0.25">
      <c r="A14" s="147" t="s">
        <v>51</v>
      </c>
      <c r="B14" s="13" t="s">
        <v>84</v>
      </c>
      <c r="C14" s="148"/>
      <c r="D14" s="128"/>
      <c r="E14" s="28"/>
      <c r="F14" s="29"/>
      <c r="G14" s="149"/>
      <c r="H14" s="150"/>
      <c r="I14" s="124"/>
      <c r="J14" s="124"/>
      <c r="K14" s="124"/>
      <c r="L14" s="124"/>
      <c r="M14" s="124"/>
      <c r="N14" s="124"/>
      <c r="O14" s="124"/>
      <c r="P14" s="124"/>
      <c r="Q14" s="151"/>
      <c r="R14" s="151"/>
      <c r="S14" s="151"/>
    </row>
    <row r="15" spans="1:19" s="152" customFormat="1" ht="9" customHeight="1" x14ac:dyDescent="0.25">
      <c r="A15" s="128"/>
      <c r="B15" s="11"/>
      <c r="C15" s="148"/>
      <c r="D15" s="128"/>
      <c r="E15" s="28"/>
      <c r="F15" s="29"/>
      <c r="G15" s="149"/>
      <c r="H15" s="150"/>
      <c r="I15" s="124"/>
      <c r="J15" s="124"/>
      <c r="K15" s="124"/>
      <c r="L15" s="124"/>
      <c r="M15" s="124"/>
      <c r="N15" s="124"/>
      <c r="O15" s="124"/>
      <c r="P15" s="124"/>
      <c r="Q15" s="151"/>
      <c r="R15" s="151"/>
      <c r="S15" s="151"/>
    </row>
    <row r="16" spans="1:19" s="152" customFormat="1" ht="12.75" customHeight="1" x14ac:dyDescent="0.25">
      <c r="A16" s="23">
        <v>1</v>
      </c>
      <c r="B16" s="11" t="s">
        <v>44</v>
      </c>
      <c r="C16" s="28">
        <v>1600</v>
      </c>
      <c r="D16" s="128" t="s">
        <v>12</v>
      </c>
      <c r="E16" s="28">
        <v>14.63</v>
      </c>
      <c r="F16" s="29">
        <f t="shared" ref="F16:F54" si="0">ROUND(C16*E16,2)</f>
        <v>23408</v>
      </c>
      <c r="G16" s="149"/>
      <c r="H16" s="150"/>
      <c r="I16" s="124"/>
      <c r="J16" s="124"/>
      <c r="K16" s="124"/>
      <c r="L16" s="124"/>
      <c r="M16" s="124"/>
      <c r="N16" s="124"/>
      <c r="O16" s="124"/>
      <c r="P16" s="124"/>
      <c r="Q16" s="151"/>
      <c r="R16" s="151"/>
      <c r="S16" s="151"/>
    </row>
    <row r="17" spans="1:19" s="152" customFormat="1" ht="8.25" customHeight="1" x14ac:dyDescent="0.25">
      <c r="A17" s="153"/>
      <c r="B17" s="11"/>
      <c r="C17" s="148"/>
      <c r="D17" s="128"/>
      <c r="E17" s="28"/>
      <c r="F17" s="29">
        <f>ROUND(C17*E17,2)</f>
        <v>0</v>
      </c>
      <c r="G17" s="149"/>
      <c r="H17" s="150"/>
      <c r="I17" s="124"/>
      <c r="J17" s="124"/>
      <c r="K17" s="124"/>
      <c r="L17" s="124"/>
      <c r="M17" s="124"/>
      <c r="N17" s="124"/>
      <c r="O17" s="124"/>
      <c r="P17" s="124"/>
      <c r="Q17" s="151"/>
      <c r="R17" s="151"/>
      <c r="S17" s="151"/>
    </row>
    <row r="18" spans="1:19" s="152" customFormat="1" ht="12.75" customHeight="1" x14ac:dyDescent="0.25">
      <c r="A18" s="24">
        <v>2</v>
      </c>
      <c r="B18" s="13" t="s">
        <v>9</v>
      </c>
      <c r="C18" s="148"/>
      <c r="D18" s="128"/>
      <c r="E18" s="28"/>
      <c r="F18" s="29">
        <f>ROUND(C18*E18,2)</f>
        <v>0</v>
      </c>
      <c r="G18" s="149"/>
      <c r="H18" s="150"/>
      <c r="I18" s="124"/>
      <c r="J18" s="124"/>
      <c r="K18" s="124"/>
      <c r="L18" s="124"/>
      <c r="M18" s="124"/>
      <c r="N18" s="124"/>
      <c r="O18" s="124"/>
      <c r="P18" s="124"/>
      <c r="Q18" s="151"/>
      <c r="R18" s="151"/>
      <c r="S18" s="151"/>
    </row>
    <row r="19" spans="1:19" s="152" customFormat="1" ht="12.75" customHeight="1" x14ac:dyDescent="0.25">
      <c r="A19" s="22">
        <v>2.1</v>
      </c>
      <c r="B19" s="11" t="s">
        <v>38</v>
      </c>
      <c r="C19" s="28">
        <v>1568</v>
      </c>
      <c r="D19" s="128" t="s">
        <v>10</v>
      </c>
      <c r="E19" s="28">
        <v>154.52000000000001</v>
      </c>
      <c r="F19" s="29">
        <f>ROUND(C19*E19,2)</f>
        <v>242287.35999999999</v>
      </c>
      <c r="G19" s="149"/>
      <c r="H19" s="150"/>
      <c r="I19" s="124"/>
      <c r="J19" s="124"/>
      <c r="K19" s="124"/>
      <c r="L19" s="124"/>
      <c r="M19" s="124"/>
      <c r="N19" s="124"/>
      <c r="O19" s="124"/>
      <c r="P19" s="124"/>
      <c r="Q19" s="151"/>
      <c r="R19" s="151"/>
      <c r="S19" s="151"/>
    </row>
    <row r="20" spans="1:19" s="152" customFormat="1" ht="12.75" customHeight="1" x14ac:dyDescent="0.25">
      <c r="A20" s="22">
        <v>2.2000000000000002</v>
      </c>
      <c r="B20" s="11" t="s">
        <v>37</v>
      </c>
      <c r="C20" s="28">
        <v>128</v>
      </c>
      <c r="D20" s="128" t="s">
        <v>10</v>
      </c>
      <c r="E20" s="28">
        <v>1110.3900000000001</v>
      </c>
      <c r="F20" s="29">
        <f t="shared" si="0"/>
        <v>142129.92000000001</v>
      </c>
      <c r="G20" s="149"/>
      <c r="H20" s="150"/>
      <c r="I20" s="124"/>
      <c r="J20" s="124"/>
      <c r="K20" s="124"/>
      <c r="L20" s="124"/>
      <c r="M20" s="124"/>
      <c r="N20" s="124"/>
      <c r="O20" s="124"/>
      <c r="P20" s="124"/>
      <c r="Q20" s="151"/>
      <c r="R20" s="151"/>
      <c r="S20" s="151"/>
    </row>
    <row r="21" spans="1:19" s="152" customFormat="1" ht="25.5" x14ac:dyDescent="0.25">
      <c r="A21" s="22">
        <v>2.2999999999999998</v>
      </c>
      <c r="B21" s="11" t="s">
        <v>41</v>
      </c>
      <c r="C21" s="28">
        <v>1310.24</v>
      </c>
      <c r="D21" s="128" t="s">
        <v>10</v>
      </c>
      <c r="E21" s="154">
        <v>184.63</v>
      </c>
      <c r="F21" s="29">
        <f t="shared" si="0"/>
        <v>241909.61</v>
      </c>
      <c r="G21" s="149"/>
      <c r="H21" s="150"/>
      <c r="I21" s="124"/>
      <c r="J21" s="124"/>
      <c r="K21" s="124"/>
      <c r="L21" s="124"/>
      <c r="M21" s="124"/>
      <c r="N21" s="124"/>
      <c r="O21" s="124"/>
      <c r="P21" s="124"/>
      <c r="Q21" s="151"/>
      <c r="R21" s="151"/>
      <c r="S21" s="151"/>
    </row>
    <row r="22" spans="1:19" s="152" customFormat="1" ht="28.5" customHeight="1" x14ac:dyDescent="0.25">
      <c r="A22" s="22">
        <v>2.4</v>
      </c>
      <c r="B22" s="155" t="s">
        <v>53</v>
      </c>
      <c r="C22" s="28">
        <v>309.31199999999995</v>
      </c>
      <c r="D22" s="128" t="s">
        <v>10</v>
      </c>
      <c r="E22" s="28">
        <v>210</v>
      </c>
      <c r="F22" s="29">
        <f t="shared" si="0"/>
        <v>64955.519999999997</v>
      </c>
      <c r="G22" s="149"/>
      <c r="H22" s="150"/>
      <c r="I22" s="124"/>
      <c r="J22" s="124"/>
      <c r="K22" s="124"/>
      <c r="L22" s="124"/>
      <c r="M22" s="124"/>
      <c r="N22" s="124"/>
      <c r="O22" s="124"/>
      <c r="P22" s="124"/>
      <c r="Q22" s="151"/>
      <c r="R22" s="151"/>
      <c r="S22" s="151"/>
    </row>
    <row r="23" spans="1:19" s="152" customFormat="1" ht="9" customHeight="1" x14ac:dyDescent="0.25">
      <c r="A23" s="22"/>
      <c r="B23" s="11"/>
      <c r="C23" s="28"/>
      <c r="D23" s="128"/>
      <c r="E23" s="28"/>
      <c r="F23" s="29">
        <f t="shared" si="0"/>
        <v>0</v>
      </c>
      <c r="G23" s="149"/>
      <c r="H23" s="150"/>
      <c r="I23" s="124"/>
      <c r="J23" s="124"/>
      <c r="K23" s="124"/>
      <c r="L23" s="124"/>
      <c r="M23" s="124"/>
      <c r="N23" s="124"/>
      <c r="O23" s="124"/>
      <c r="P23" s="124"/>
      <c r="Q23" s="151"/>
      <c r="R23" s="151"/>
      <c r="S23" s="151"/>
    </row>
    <row r="24" spans="1:19" s="152" customFormat="1" ht="12.75" customHeight="1" x14ac:dyDescent="0.25">
      <c r="A24" s="24">
        <v>3</v>
      </c>
      <c r="B24" s="13" t="s">
        <v>36</v>
      </c>
      <c r="C24" s="26"/>
      <c r="D24" s="147"/>
      <c r="E24" s="26"/>
      <c r="F24" s="29">
        <f t="shared" si="0"/>
        <v>0</v>
      </c>
      <c r="G24" s="149"/>
      <c r="H24" s="150"/>
      <c r="I24" s="124"/>
      <c r="J24" s="124"/>
      <c r="K24" s="124"/>
      <c r="L24" s="124"/>
      <c r="M24" s="124"/>
      <c r="N24" s="124"/>
      <c r="O24" s="124"/>
      <c r="P24" s="124"/>
      <c r="Q24" s="151"/>
      <c r="R24" s="151"/>
      <c r="S24" s="151"/>
    </row>
    <row r="25" spans="1:19" s="152" customFormat="1" ht="25.5" x14ac:dyDescent="0.25">
      <c r="A25" s="22">
        <v>3.1</v>
      </c>
      <c r="B25" s="11" t="s">
        <v>45</v>
      </c>
      <c r="C25" s="28">
        <v>1648</v>
      </c>
      <c r="D25" s="128" t="s">
        <v>12</v>
      </c>
      <c r="E25" s="154">
        <v>2768.6</v>
      </c>
      <c r="F25" s="29">
        <f t="shared" si="0"/>
        <v>4562652.8</v>
      </c>
      <c r="G25" s="149"/>
      <c r="H25" s="150"/>
      <c r="I25" s="124"/>
      <c r="J25" s="124"/>
      <c r="K25" s="124"/>
      <c r="L25" s="124"/>
      <c r="M25" s="124"/>
      <c r="N25" s="124"/>
      <c r="O25" s="124"/>
      <c r="P25" s="124"/>
      <c r="Q25" s="151"/>
      <c r="R25" s="151"/>
      <c r="S25" s="151"/>
    </row>
    <row r="26" spans="1:19" s="152" customFormat="1" ht="9.75" customHeight="1" x14ac:dyDescent="0.25">
      <c r="A26" s="156"/>
      <c r="B26" s="11"/>
      <c r="C26" s="28"/>
      <c r="D26" s="128"/>
      <c r="E26" s="28"/>
      <c r="F26" s="29">
        <f t="shared" si="0"/>
        <v>0</v>
      </c>
      <c r="G26" s="149"/>
      <c r="H26" s="150"/>
      <c r="I26" s="124"/>
      <c r="J26" s="124"/>
      <c r="K26" s="124"/>
      <c r="L26" s="124"/>
      <c r="M26" s="124"/>
      <c r="N26" s="124"/>
      <c r="O26" s="124"/>
      <c r="P26" s="124"/>
      <c r="Q26" s="151"/>
      <c r="R26" s="151"/>
      <c r="S26" s="151"/>
    </row>
    <row r="27" spans="1:19" s="152" customFormat="1" ht="12.75" customHeight="1" x14ac:dyDescent="0.25">
      <c r="A27" s="24">
        <v>4</v>
      </c>
      <c r="B27" s="13" t="s">
        <v>35</v>
      </c>
      <c r="C27" s="26"/>
      <c r="D27" s="147"/>
      <c r="E27" s="26"/>
      <c r="F27" s="29">
        <f t="shared" si="0"/>
        <v>0</v>
      </c>
      <c r="G27" s="149"/>
      <c r="H27" s="150"/>
      <c r="I27" s="124"/>
      <c r="J27" s="124"/>
      <c r="K27" s="124"/>
      <c r="L27" s="124"/>
      <c r="M27" s="124"/>
      <c r="N27" s="124"/>
      <c r="O27" s="124"/>
      <c r="P27" s="124"/>
      <c r="Q27" s="151"/>
      <c r="R27" s="151"/>
      <c r="S27" s="151"/>
    </row>
    <row r="28" spans="1:19" s="152" customFormat="1" ht="25.5" x14ac:dyDescent="0.25">
      <c r="A28" s="22">
        <v>4.0999999999999996</v>
      </c>
      <c r="B28" s="11" t="s">
        <v>45</v>
      </c>
      <c r="C28" s="28">
        <v>1648</v>
      </c>
      <c r="D28" s="128" t="s">
        <v>12</v>
      </c>
      <c r="E28" s="28">
        <v>43.04</v>
      </c>
      <c r="F28" s="29">
        <f t="shared" si="0"/>
        <v>70929.919999999998</v>
      </c>
      <c r="G28" s="149"/>
      <c r="H28" s="150"/>
      <c r="I28" s="124"/>
      <c r="J28" s="124"/>
      <c r="K28" s="124"/>
      <c r="L28" s="124"/>
      <c r="M28" s="124"/>
      <c r="N28" s="124"/>
      <c r="O28" s="124"/>
      <c r="P28" s="124"/>
      <c r="Q28" s="151"/>
      <c r="R28" s="151"/>
      <c r="S28" s="151"/>
    </row>
    <row r="29" spans="1:19" s="152" customFormat="1" ht="9" customHeight="1" x14ac:dyDescent="0.25">
      <c r="A29" s="22"/>
      <c r="B29" s="11"/>
      <c r="C29" s="148"/>
      <c r="D29" s="128"/>
      <c r="E29" s="28"/>
      <c r="F29" s="29">
        <f t="shared" si="0"/>
        <v>0</v>
      </c>
      <c r="G29" s="149"/>
      <c r="H29" s="150"/>
      <c r="I29" s="124"/>
      <c r="J29" s="124"/>
      <c r="K29" s="124"/>
      <c r="L29" s="124"/>
      <c r="M29" s="124"/>
      <c r="N29" s="124"/>
      <c r="O29" s="124"/>
      <c r="P29" s="124"/>
      <c r="Q29" s="151"/>
      <c r="R29" s="151"/>
      <c r="S29" s="151"/>
    </row>
    <row r="30" spans="1:19" s="152" customFormat="1" ht="25.5" x14ac:dyDescent="0.25">
      <c r="A30" s="24">
        <v>5</v>
      </c>
      <c r="B30" s="13" t="s">
        <v>86</v>
      </c>
      <c r="C30" s="153"/>
      <c r="D30" s="128"/>
      <c r="E30" s="154"/>
      <c r="F30" s="29">
        <f t="shared" si="0"/>
        <v>0</v>
      </c>
      <c r="G30" s="149"/>
      <c r="H30" s="150"/>
      <c r="I30" s="124"/>
      <c r="J30" s="124"/>
      <c r="K30" s="124"/>
      <c r="L30" s="124"/>
      <c r="M30" s="124"/>
      <c r="N30" s="124"/>
      <c r="O30" s="124"/>
      <c r="P30" s="124"/>
      <c r="Q30" s="151"/>
      <c r="R30" s="151"/>
      <c r="S30" s="151"/>
    </row>
    <row r="31" spans="1:19" s="164" customFormat="1" x14ac:dyDescent="0.25">
      <c r="A31" s="90">
        <v>5.0999999999999996</v>
      </c>
      <c r="B31" s="126" t="s">
        <v>85</v>
      </c>
      <c r="C31" s="157">
        <v>11</v>
      </c>
      <c r="D31" s="158" t="s">
        <v>13</v>
      </c>
      <c r="E31" s="154">
        <v>4986.1400000000003</v>
      </c>
      <c r="F31" s="159">
        <f t="shared" si="0"/>
        <v>54847.54</v>
      </c>
      <c r="G31" s="160"/>
      <c r="H31" s="161"/>
      <c r="I31" s="162"/>
      <c r="J31" s="162"/>
      <c r="K31" s="162"/>
      <c r="L31" s="162"/>
      <c r="M31" s="162"/>
      <c r="N31" s="162"/>
      <c r="O31" s="162"/>
      <c r="P31" s="162"/>
      <c r="Q31" s="163"/>
      <c r="R31" s="163"/>
      <c r="S31" s="163"/>
    </row>
    <row r="32" spans="1:19" s="168" customFormat="1" ht="14.25" customHeight="1" x14ac:dyDescent="0.25">
      <c r="A32" s="22">
        <v>5.2</v>
      </c>
      <c r="B32" s="11" t="s">
        <v>87</v>
      </c>
      <c r="C32" s="87">
        <v>1</v>
      </c>
      <c r="D32" s="27" t="s">
        <v>13</v>
      </c>
      <c r="E32" s="88">
        <v>5406.9000000000005</v>
      </c>
      <c r="F32" s="87">
        <f t="shared" ref="F32" si="1">ROUND(E32*C32,2)</f>
        <v>5406.9</v>
      </c>
      <c r="G32" s="101"/>
      <c r="H32" s="165"/>
      <c r="I32" s="162"/>
      <c r="J32" s="166"/>
      <c r="K32" s="167"/>
      <c r="L32" s="166"/>
      <c r="M32" s="166"/>
      <c r="N32" s="166"/>
      <c r="O32" s="166"/>
      <c r="P32" s="166"/>
    </row>
    <row r="33" spans="1:19" s="152" customFormat="1" x14ac:dyDescent="0.25">
      <c r="A33" s="90">
        <v>5.3</v>
      </c>
      <c r="B33" s="63" t="s">
        <v>88</v>
      </c>
      <c r="C33" s="169">
        <v>1</v>
      </c>
      <c r="D33" s="128" t="s">
        <v>13</v>
      </c>
      <c r="E33" s="154">
        <v>5536.6</v>
      </c>
      <c r="F33" s="29">
        <f t="shared" ref="F33" si="2">ROUND(C33*E33,2)</f>
        <v>5536.6</v>
      </c>
      <c r="G33" s="149"/>
      <c r="H33" s="150"/>
      <c r="I33" s="162"/>
      <c r="J33" s="124"/>
      <c r="K33" s="124"/>
      <c r="L33" s="124"/>
      <c r="M33" s="124"/>
      <c r="N33" s="124"/>
      <c r="O33" s="124"/>
      <c r="P33" s="124"/>
      <c r="Q33" s="151"/>
      <c r="R33" s="151"/>
      <c r="S33" s="151"/>
    </row>
    <row r="34" spans="1:19" s="173" customFormat="1" x14ac:dyDescent="0.25">
      <c r="A34" s="22">
        <v>5.4</v>
      </c>
      <c r="B34" s="11" t="s">
        <v>89</v>
      </c>
      <c r="C34" s="87">
        <v>1</v>
      </c>
      <c r="D34" s="27" t="s">
        <v>13</v>
      </c>
      <c r="E34" s="88">
        <v>6487.9000000000005</v>
      </c>
      <c r="F34" s="87">
        <f>ROUND(E34*C34,2)</f>
        <v>6487.9</v>
      </c>
      <c r="G34" s="101"/>
      <c r="H34" s="170"/>
      <c r="I34" s="171"/>
      <c r="J34" s="172"/>
      <c r="K34" s="27"/>
      <c r="L34" s="172"/>
      <c r="M34" s="172"/>
      <c r="N34" s="172"/>
      <c r="O34" s="172"/>
      <c r="P34" s="172"/>
    </row>
    <row r="35" spans="1:19" s="173" customFormat="1" x14ac:dyDescent="0.25">
      <c r="A35" s="90">
        <v>5.5</v>
      </c>
      <c r="B35" s="11" t="s">
        <v>90</v>
      </c>
      <c r="C35" s="87">
        <v>1</v>
      </c>
      <c r="D35" s="27" t="s">
        <v>13</v>
      </c>
      <c r="E35" s="88">
        <f>+'[46]2014 - MAYO'!$G$70</f>
        <v>4628.1000000000004</v>
      </c>
      <c r="F35" s="87">
        <f>ROUND(E35*C35,2)</f>
        <v>4628.1000000000004</v>
      </c>
      <c r="G35" s="101"/>
      <c r="H35" s="170"/>
      <c r="I35" s="171"/>
      <c r="J35" s="172"/>
      <c r="K35" s="27"/>
      <c r="L35" s="172"/>
      <c r="M35" s="172"/>
      <c r="N35" s="172"/>
      <c r="O35" s="172"/>
      <c r="P35" s="172"/>
    </row>
    <row r="36" spans="1:19" s="173" customFormat="1" x14ac:dyDescent="0.25">
      <c r="A36" s="22">
        <v>5.6</v>
      </c>
      <c r="B36" s="11" t="s">
        <v>91</v>
      </c>
      <c r="C36" s="87">
        <v>1</v>
      </c>
      <c r="D36" s="27" t="s">
        <v>13</v>
      </c>
      <c r="E36" s="88">
        <v>6473.66</v>
      </c>
      <c r="F36" s="87">
        <f t="shared" ref="F36" si="3">ROUND(E36*C36,2)</f>
        <v>6473.66</v>
      </c>
      <c r="G36" s="101"/>
      <c r="H36" s="174"/>
      <c r="I36" s="118"/>
      <c r="J36" s="172"/>
      <c r="K36" s="27"/>
      <c r="L36" s="172"/>
      <c r="M36" s="172"/>
      <c r="N36" s="172"/>
      <c r="O36" s="172"/>
      <c r="P36" s="172"/>
    </row>
    <row r="37" spans="1:19" s="178" customFormat="1" x14ac:dyDescent="0.25">
      <c r="A37" s="90">
        <v>5.7</v>
      </c>
      <c r="B37" s="175" t="s">
        <v>52</v>
      </c>
      <c r="C37" s="157">
        <v>18</v>
      </c>
      <c r="D37" s="158" t="s">
        <v>13</v>
      </c>
      <c r="E37" s="154">
        <v>600</v>
      </c>
      <c r="F37" s="159">
        <f>ROUND(C37*E37,2)</f>
        <v>10800</v>
      </c>
      <c r="G37" s="160"/>
      <c r="H37" s="176"/>
      <c r="I37" s="171"/>
      <c r="J37" s="119"/>
      <c r="K37" s="171"/>
      <c r="L37" s="171"/>
      <c r="M37" s="171"/>
      <c r="N37" s="171"/>
      <c r="O37" s="171"/>
      <c r="P37" s="171"/>
      <c r="Q37" s="177"/>
      <c r="R37" s="177"/>
      <c r="S37" s="177"/>
    </row>
    <row r="38" spans="1:19" s="187" customFormat="1" x14ac:dyDescent="0.25">
      <c r="A38" s="77"/>
      <c r="B38" s="179"/>
      <c r="C38" s="180"/>
      <c r="D38" s="181"/>
      <c r="E38" s="154"/>
      <c r="F38" s="182"/>
      <c r="G38" s="183"/>
      <c r="H38" s="184"/>
      <c r="I38" s="185"/>
      <c r="J38" s="185"/>
      <c r="K38" s="185"/>
      <c r="L38" s="185"/>
      <c r="M38" s="185"/>
      <c r="N38" s="185"/>
      <c r="O38" s="185"/>
      <c r="P38" s="185"/>
      <c r="Q38" s="186"/>
      <c r="R38" s="186"/>
      <c r="S38" s="186"/>
    </row>
    <row r="39" spans="1:19" s="173" customFormat="1" x14ac:dyDescent="0.25">
      <c r="A39" s="188">
        <v>6</v>
      </c>
      <c r="B39" s="189" t="s">
        <v>76</v>
      </c>
      <c r="C39" s="87"/>
      <c r="D39" s="27"/>
      <c r="E39" s="88"/>
      <c r="F39" s="87">
        <f t="shared" ref="F39" si="4">ROUND(E39*C39,2)</f>
        <v>0</v>
      </c>
      <c r="G39" s="101"/>
      <c r="H39" s="101"/>
      <c r="I39" s="118"/>
      <c r="J39" s="172"/>
      <c r="K39" s="190"/>
      <c r="L39" s="172"/>
      <c r="M39" s="172"/>
      <c r="N39" s="172"/>
      <c r="O39" s="172"/>
      <c r="P39" s="172"/>
    </row>
    <row r="40" spans="1:19" s="178" customFormat="1" x14ac:dyDescent="0.25">
      <c r="A40" s="90">
        <v>6.1</v>
      </c>
      <c r="B40" s="126" t="s">
        <v>79</v>
      </c>
      <c r="C40" s="157">
        <v>1</v>
      </c>
      <c r="D40" s="158" t="s">
        <v>13</v>
      </c>
      <c r="E40" s="154">
        <f>+'[47]2014 - MAYO'!$G$23</f>
        <v>4516.01</v>
      </c>
      <c r="F40" s="159">
        <f t="shared" ref="F40:F43" si="5">ROUND(C40*E40,2)</f>
        <v>4516.01</v>
      </c>
      <c r="G40" s="160"/>
      <c r="H40" s="176"/>
      <c r="I40" s="171"/>
      <c r="J40" s="171"/>
      <c r="K40" s="171"/>
      <c r="L40" s="171"/>
      <c r="M40" s="171"/>
      <c r="N40" s="171"/>
      <c r="O40" s="171"/>
      <c r="P40" s="171"/>
      <c r="Q40" s="177"/>
      <c r="R40" s="177"/>
      <c r="S40" s="177"/>
    </row>
    <row r="41" spans="1:19" s="178" customFormat="1" x14ac:dyDescent="0.25">
      <c r="A41" s="90">
        <v>6.1</v>
      </c>
      <c r="B41" s="126" t="s">
        <v>73</v>
      </c>
      <c r="C41" s="157">
        <v>26</v>
      </c>
      <c r="D41" s="158" t="s">
        <v>13</v>
      </c>
      <c r="E41" s="154">
        <v>2948.21</v>
      </c>
      <c r="F41" s="159">
        <f t="shared" si="5"/>
        <v>76653.460000000006</v>
      </c>
      <c r="G41" s="160"/>
      <c r="H41" s="176"/>
      <c r="I41" s="171"/>
      <c r="J41" s="171"/>
      <c r="K41" s="171"/>
      <c r="L41" s="171"/>
      <c r="M41" s="171"/>
      <c r="N41" s="171"/>
      <c r="O41" s="171"/>
      <c r="P41" s="171"/>
      <c r="Q41" s="177"/>
      <c r="R41" s="177"/>
      <c r="S41" s="177"/>
    </row>
    <row r="42" spans="1:19" s="178" customFormat="1" x14ac:dyDescent="0.25">
      <c r="A42" s="90">
        <v>6.2</v>
      </c>
      <c r="B42" s="126" t="s">
        <v>74</v>
      </c>
      <c r="C42" s="157">
        <v>1</v>
      </c>
      <c r="D42" s="158" t="s">
        <v>13</v>
      </c>
      <c r="E42" s="154">
        <v>1566.24</v>
      </c>
      <c r="F42" s="159">
        <f t="shared" si="5"/>
        <v>1566.24</v>
      </c>
      <c r="G42" s="160"/>
      <c r="H42" s="176"/>
      <c r="I42" s="171"/>
      <c r="J42" s="171"/>
      <c r="K42" s="171"/>
      <c r="L42" s="171"/>
      <c r="M42" s="171"/>
      <c r="N42" s="171"/>
      <c r="O42" s="171"/>
      <c r="P42" s="171"/>
      <c r="Q42" s="177"/>
      <c r="R42" s="177"/>
      <c r="S42" s="177"/>
    </row>
    <row r="43" spans="1:19" s="178" customFormat="1" x14ac:dyDescent="0.25">
      <c r="A43" s="90">
        <v>6.3</v>
      </c>
      <c r="B43" s="126" t="s">
        <v>75</v>
      </c>
      <c r="C43" s="157">
        <v>5</v>
      </c>
      <c r="D43" s="158" t="s">
        <v>13</v>
      </c>
      <c r="E43" s="154">
        <v>1384.44</v>
      </c>
      <c r="F43" s="159">
        <f t="shared" si="5"/>
        <v>6922.2</v>
      </c>
      <c r="G43" s="160"/>
      <c r="H43" s="176"/>
      <c r="I43" s="171"/>
      <c r="J43" s="171"/>
      <c r="K43" s="171"/>
      <c r="L43" s="171"/>
      <c r="M43" s="171"/>
      <c r="N43" s="171"/>
      <c r="O43" s="171"/>
      <c r="P43" s="171"/>
      <c r="Q43" s="177"/>
      <c r="R43" s="177"/>
      <c r="S43" s="177"/>
    </row>
    <row r="44" spans="1:19" s="194" customFormat="1" x14ac:dyDescent="0.25">
      <c r="A44" s="77"/>
      <c r="B44" s="179"/>
      <c r="C44" s="180"/>
      <c r="D44" s="181"/>
      <c r="E44" s="154"/>
      <c r="F44" s="182"/>
      <c r="G44" s="183"/>
      <c r="H44" s="191"/>
      <c r="I44" s="192"/>
      <c r="J44" s="192"/>
      <c r="K44" s="192"/>
      <c r="L44" s="192"/>
      <c r="M44" s="192"/>
      <c r="N44" s="192"/>
      <c r="O44" s="192"/>
      <c r="P44" s="192"/>
      <c r="Q44" s="193"/>
      <c r="R44" s="193"/>
      <c r="S44" s="193"/>
    </row>
    <row r="45" spans="1:19" s="152" customFormat="1" x14ac:dyDescent="0.25">
      <c r="A45" s="24">
        <v>7</v>
      </c>
      <c r="B45" s="13" t="s">
        <v>34</v>
      </c>
      <c r="C45" s="153"/>
      <c r="D45" s="128"/>
      <c r="E45" s="154"/>
      <c r="F45" s="29">
        <f t="shared" si="0"/>
        <v>0</v>
      </c>
      <c r="G45" s="149"/>
      <c r="H45" s="150"/>
      <c r="I45" s="124"/>
      <c r="J45" s="124"/>
      <c r="K45" s="124"/>
      <c r="L45" s="124"/>
      <c r="M45" s="124"/>
      <c r="N45" s="124"/>
      <c r="O45" s="124"/>
      <c r="P45" s="124"/>
      <c r="Q45" s="151"/>
      <c r="R45" s="151"/>
      <c r="S45" s="151"/>
    </row>
    <row r="46" spans="1:19" s="168" customFormat="1" ht="63.75" x14ac:dyDescent="0.25">
      <c r="A46" s="153">
        <v>7.1</v>
      </c>
      <c r="B46" s="63" t="s">
        <v>80</v>
      </c>
      <c r="C46" s="195">
        <v>4</v>
      </c>
      <c r="D46" s="196" t="s">
        <v>13</v>
      </c>
      <c r="E46" s="195">
        <v>27844.600000000002</v>
      </c>
      <c r="F46" s="87">
        <f t="shared" ref="F46:F47" si="6">ROUND(E46*C46,2)</f>
        <v>111378.4</v>
      </c>
      <c r="G46" s="101"/>
      <c r="H46" s="89"/>
      <c r="I46" s="120"/>
      <c r="J46" s="166"/>
      <c r="K46" s="167"/>
      <c r="L46" s="166"/>
      <c r="M46" s="166"/>
      <c r="N46" s="166"/>
      <c r="O46" s="166"/>
      <c r="P46" s="166"/>
    </row>
    <row r="47" spans="1:19" s="168" customFormat="1" ht="63.75" x14ac:dyDescent="0.25">
      <c r="A47" s="197">
        <v>7.2</v>
      </c>
      <c r="B47" s="198" t="s">
        <v>81</v>
      </c>
      <c r="C47" s="199">
        <v>3</v>
      </c>
      <c r="D47" s="200" t="s">
        <v>13</v>
      </c>
      <c r="E47" s="199">
        <v>34444.57</v>
      </c>
      <c r="F47" s="201">
        <f t="shared" si="6"/>
        <v>103333.71</v>
      </c>
      <c r="G47" s="101"/>
      <c r="H47" s="89"/>
      <c r="I47" s="120"/>
      <c r="J47" s="166"/>
      <c r="K47" s="167"/>
      <c r="L47" s="166"/>
      <c r="M47" s="166"/>
      <c r="N47" s="166"/>
      <c r="O47" s="166"/>
      <c r="P47" s="166"/>
    </row>
    <row r="48" spans="1:19" s="81" customFormat="1" ht="53.25" customHeight="1" x14ac:dyDescent="0.25">
      <c r="A48" s="78">
        <v>7.3</v>
      </c>
      <c r="B48" s="79" t="s">
        <v>70</v>
      </c>
      <c r="C48" s="84">
        <v>2</v>
      </c>
      <c r="D48" s="85" t="s">
        <v>13</v>
      </c>
      <c r="E48" s="345">
        <v>42810.44</v>
      </c>
      <c r="F48" s="86">
        <f t="shared" ref="F48:F53" si="7">ROUND(C48*E48,2)</f>
        <v>85620.88</v>
      </c>
      <c r="G48" s="131"/>
      <c r="H48" s="80"/>
      <c r="I48" s="82"/>
      <c r="J48" s="82"/>
      <c r="K48" s="82"/>
      <c r="L48" s="82"/>
      <c r="M48" s="82"/>
      <c r="N48" s="82"/>
      <c r="O48" s="82"/>
      <c r="P48" s="82"/>
    </row>
    <row r="49" spans="1:19" s="164" customFormat="1" ht="51" x14ac:dyDescent="0.25">
      <c r="A49" s="90">
        <v>7.4</v>
      </c>
      <c r="B49" s="100" t="s">
        <v>49</v>
      </c>
      <c r="C49" s="157">
        <v>3</v>
      </c>
      <c r="D49" s="158" t="s">
        <v>13</v>
      </c>
      <c r="E49" s="154">
        <v>38138.559999999998</v>
      </c>
      <c r="F49" s="202">
        <f t="shared" si="7"/>
        <v>114415.67999999999</v>
      </c>
      <c r="G49" s="203"/>
      <c r="H49" s="161"/>
      <c r="I49" s="162"/>
      <c r="J49" s="162"/>
      <c r="K49" s="162"/>
      <c r="L49" s="162"/>
      <c r="M49" s="162"/>
      <c r="N49" s="162"/>
      <c r="O49" s="162"/>
      <c r="P49" s="162"/>
      <c r="Q49" s="163"/>
      <c r="R49" s="163"/>
      <c r="S49" s="163"/>
    </row>
    <row r="50" spans="1:19" s="152" customFormat="1" x14ac:dyDescent="0.25">
      <c r="A50" s="22">
        <v>7.5</v>
      </c>
      <c r="B50" s="204" t="s">
        <v>54</v>
      </c>
      <c r="C50" s="169">
        <f>+C49+C47+C46</f>
        <v>10</v>
      </c>
      <c r="D50" s="128" t="s">
        <v>13</v>
      </c>
      <c r="E50" s="154">
        <v>3885</v>
      </c>
      <c r="F50" s="205">
        <f t="shared" si="7"/>
        <v>38850</v>
      </c>
      <c r="G50" s="56"/>
      <c r="H50" s="150"/>
      <c r="I50" s="124"/>
      <c r="J50" s="124"/>
      <c r="K50" s="124"/>
      <c r="L50" s="124"/>
      <c r="M50" s="124"/>
      <c r="N50" s="124"/>
      <c r="O50" s="124"/>
      <c r="P50" s="124"/>
      <c r="Q50" s="151"/>
      <c r="R50" s="151"/>
      <c r="S50" s="151"/>
    </row>
    <row r="51" spans="1:19" s="81" customFormat="1" ht="12.75" customHeight="1" x14ac:dyDescent="0.25">
      <c r="A51" s="78">
        <v>7.6</v>
      </c>
      <c r="B51" s="83" t="s">
        <v>71</v>
      </c>
      <c r="C51" s="84">
        <f>+C48</f>
        <v>2</v>
      </c>
      <c r="D51" s="85" t="s">
        <v>13</v>
      </c>
      <c r="E51" s="345">
        <v>3780.1</v>
      </c>
      <c r="F51" s="86">
        <f t="shared" si="7"/>
        <v>7560.2</v>
      </c>
      <c r="G51" s="131"/>
      <c r="H51" s="80"/>
      <c r="I51" s="82"/>
      <c r="J51" s="82"/>
      <c r="K51" s="82"/>
      <c r="L51" s="82"/>
      <c r="M51" s="82"/>
      <c r="N51" s="82"/>
      <c r="O51" s="82"/>
      <c r="P51" s="82"/>
    </row>
    <row r="52" spans="1:19" s="152" customFormat="1" ht="8.25" customHeight="1" x14ac:dyDescent="0.25">
      <c r="A52" s="22"/>
      <c r="B52" s="11"/>
      <c r="C52" s="153"/>
      <c r="D52" s="128"/>
      <c r="E52" s="154"/>
      <c r="F52" s="205">
        <f t="shared" si="7"/>
        <v>0</v>
      </c>
      <c r="G52" s="56"/>
      <c r="H52" s="150"/>
      <c r="I52" s="124"/>
      <c r="J52" s="124"/>
      <c r="K52" s="124"/>
      <c r="L52" s="124"/>
      <c r="M52" s="124"/>
      <c r="N52" s="124"/>
      <c r="O52" s="124"/>
      <c r="P52" s="124"/>
      <c r="Q52" s="151"/>
      <c r="R52" s="151"/>
      <c r="S52" s="151"/>
    </row>
    <row r="53" spans="1:19" s="152" customFormat="1" ht="12.75" customHeight="1" x14ac:dyDescent="0.25">
      <c r="A53" s="24">
        <v>8</v>
      </c>
      <c r="B53" s="25" t="s">
        <v>33</v>
      </c>
      <c r="C53" s="27"/>
      <c r="D53" s="27"/>
      <c r="E53" s="26"/>
      <c r="F53" s="205">
        <f t="shared" si="7"/>
        <v>0</v>
      </c>
      <c r="G53" s="56"/>
      <c r="H53" s="150"/>
      <c r="I53" s="124"/>
      <c r="J53" s="124"/>
      <c r="K53" s="124"/>
      <c r="L53" s="124"/>
      <c r="M53" s="124"/>
      <c r="N53" s="124"/>
      <c r="O53" s="124"/>
      <c r="P53" s="124"/>
      <c r="Q53" s="151"/>
      <c r="R53" s="151"/>
      <c r="S53" s="151"/>
    </row>
    <row r="54" spans="1:19" s="152" customFormat="1" ht="12.75" customHeight="1" x14ac:dyDescent="0.25">
      <c r="A54" s="22">
        <v>8.1</v>
      </c>
      <c r="B54" s="11" t="s">
        <v>40</v>
      </c>
      <c r="C54" s="28">
        <v>1600</v>
      </c>
      <c r="D54" s="27" t="s">
        <v>12</v>
      </c>
      <c r="E54" s="28">
        <v>53.28</v>
      </c>
      <c r="F54" s="205">
        <f t="shared" si="0"/>
        <v>85248</v>
      </c>
      <c r="G54" s="56"/>
      <c r="H54" s="150"/>
      <c r="I54" s="124"/>
      <c r="J54" s="124"/>
      <c r="K54" s="124"/>
      <c r="L54" s="124"/>
      <c r="M54" s="124"/>
      <c r="N54" s="124"/>
      <c r="O54" s="124"/>
      <c r="P54" s="124"/>
      <c r="Q54" s="151"/>
      <c r="R54" s="151"/>
      <c r="S54" s="151"/>
    </row>
    <row r="55" spans="1:19" s="152" customFormat="1" ht="8.25" customHeight="1" x14ac:dyDescent="0.25">
      <c r="A55" s="22"/>
      <c r="B55" s="11"/>
      <c r="C55" s="153"/>
      <c r="D55" s="128"/>
      <c r="E55" s="154"/>
      <c r="F55" s="29"/>
      <c r="G55" s="149"/>
      <c r="H55" s="150"/>
      <c r="I55" s="124"/>
      <c r="J55" s="124"/>
      <c r="K55" s="124"/>
      <c r="L55" s="124"/>
      <c r="M55" s="124"/>
      <c r="N55" s="124"/>
      <c r="O55" s="124"/>
      <c r="P55" s="124"/>
      <c r="Q55" s="151"/>
      <c r="R55" s="151"/>
      <c r="S55" s="151"/>
    </row>
    <row r="56" spans="1:19" s="194" customFormat="1" ht="12.75" customHeight="1" x14ac:dyDescent="0.25">
      <c r="A56" s="188">
        <v>9</v>
      </c>
      <c r="B56" s="60" t="s">
        <v>56</v>
      </c>
      <c r="C56" s="206"/>
      <c r="D56" s="207"/>
      <c r="E56" s="206"/>
      <c r="F56" s="14">
        <f>+ROUND(C56*E56,2)</f>
        <v>0</v>
      </c>
      <c r="G56" s="208"/>
      <c r="H56" s="150"/>
      <c r="I56" s="121"/>
      <c r="J56" s="121"/>
      <c r="K56" s="192"/>
      <c r="L56" s="192"/>
      <c r="M56" s="192"/>
      <c r="N56" s="192"/>
      <c r="O56" s="192"/>
      <c r="P56" s="192"/>
      <c r="Q56" s="193"/>
      <c r="R56" s="193"/>
      <c r="S56" s="193"/>
    </row>
    <row r="57" spans="1:19" s="75" customFormat="1" x14ac:dyDescent="0.25">
      <c r="A57" s="76">
        <v>9.1</v>
      </c>
      <c r="B57" s="155" t="s">
        <v>67</v>
      </c>
      <c r="C57" s="209">
        <v>3200</v>
      </c>
      <c r="D57" s="27" t="s">
        <v>68</v>
      </c>
      <c r="E57" s="210">
        <v>74.849999999999994</v>
      </c>
      <c r="F57" s="69">
        <f t="shared" ref="F57:F59" si="8">+ROUND(C57*E57,2)</f>
        <v>239520</v>
      </c>
      <c r="G57" s="69"/>
      <c r="H57" s="69"/>
      <c r="I57" s="122"/>
      <c r="J57" s="122"/>
      <c r="K57" s="122"/>
      <c r="L57" s="122"/>
      <c r="M57" s="122"/>
      <c r="N57" s="122"/>
      <c r="O57" s="122"/>
      <c r="P57" s="122"/>
    </row>
    <row r="58" spans="1:19" s="75" customFormat="1" ht="12.75" customHeight="1" x14ac:dyDescent="0.25">
      <c r="A58" s="211">
        <v>9.1999999999999993</v>
      </c>
      <c r="B58" s="212" t="s">
        <v>69</v>
      </c>
      <c r="C58" s="209">
        <v>1360</v>
      </c>
      <c r="D58" s="27" t="s">
        <v>11</v>
      </c>
      <c r="E58" s="210">
        <v>40.65</v>
      </c>
      <c r="F58" s="69">
        <f t="shared" si="8"/>
        <v>55284</v>
      </c>
      <c r="G58" s="69"/>
      <c r="H58" s="69"/>
      <c r="I58" s="122"/>
      <c r="J58" s="122"/>
      <c r="K58" s="122"/>
      <c r="L58" s="122"/>
      <c r="M58" s="122"/>
      <c r="N58" s="122"/>
      <c r="O58" s="122"/>
      <c r="P58" s="122"/>
    </row>
    <row r="59" spans="1:19" s="194" customFormat="1" ht="12.75" customHeight="1" x14ac:dyDescent="0.25">
      <c r="A59" s="76">
        <v>9.3000000000000007</v>
      </c>
      <c r="B59" s="61" t="s">
        <v>57</v>
      </c>
      <c r="C59" s="206">
        <v>1700</v>
      </c>
      <c r="D59" s="207" t="s">
        <v>10</v>
      </c>
      <c r="E59" s="206">
        <v>210</v>
      </c>
      <c r="F59" s="14">
        <f t="shared" si="8"/>
        <v>357000</v>
      </c>
      <c r="G59" s="208"/>
      <c r="H59" s="150"/>
      <c r="I59" s="121"/>
      <c r="J59" s="64"/>
      <c r="K59" s="192"/>
      <c r="L59" s="192"/>
      <c r="M59" s="192"/>
      <c r="N59" s="192"/>
      <c r="O59" s="192"/>
      <c r="P59" s="192"/>
      <c r="Q59" s="193"/>
      <c r="R59" s="193"/>
      <c r="S59" s="193"/>
    </row>
    <row r="60" spans="1:19" s="194" customFormat="1" ht="12.75" customHeight="1" x14ac:dyDescent="0.25">
      <c r="A60" s="211">
        <v>9.4</v>
      </c>
      <c r="B60" s="62" t="s">
        <v>58</v>
      </c>
      <c r="C60" s="71">
        <v>307.2</v>
      </c>
      <c r="D60" s="207" t="s">
        <v>10</v>
      </c>
      <c r="E60" s="206">
        <v>833.68</v>
      </c>
      <c r="F60" s="14">
        <f>+ROUND(C60*E60,2)</f>
        <v>256106.5</v>
      </c>
      <c r="G60" s="208"/>
      <c r="H60" s="150"/>
      <c r="I60" s="121"/>
      <c r="J60" s="64"/>
      <c r="K60" s="192"/>
      <c r="L60" s="192"/>
      <c r="M60" s="192"/>
      <c r="N60" s="192"/>
      <c r="O60" s="192"/>
      <c r="P60" s="192"/>
      <c r="Q60" s="193"/>
      <c r="R60" s="193"/>
      <c r="S60" s="193"/>
    </row>
    <row r="61" spans="1:19" s="194" customFormat="1" ht="12.75" customHeight="1" x14ac:dyDescent="0.25">
      <c r="A61" s="76">
        <v>9.5</v>
      </c>
      <c r="B61" s="62" t="s">
        <v>59</v>
      </c>
      <c r="C61" s="213">
        <v>1280</v>
      </c>
      <c r="D61" s="207" t="s">
        <v>11</v>
      </c>
      <c r="E61" s="206">
        <v>116.79</v>
      </c>
      <c r="F61" s="14">
        <f>+ROUND(C61*E61,2)</f>
        <v>149491.20000000001</v>
      </c>
      <c r="G61" s="208"/>
      <c r="H61" s="150"/>
      <c r="I61" s="121"/>
      <c r="J61" s="64"/>
      <c r="K61" s="192"/>
      <c r="L61" s="192"/>
      <c r="M61" s="192"/>
      <c r="N61" s="192"/>
      <c r="O61" s="192"/>
      <c r="P61" s="192"/>
      <c r="Q61" s="193"/>
      <c r="R61" s="193"/>
      <c r="S61" s="193"/>
    </row>
    <row r="62" spans="1:19" s="194" customFormat="1" ht="25.5" x14ac:dyDescent="0.25">
      <c r="A62" s="211">
        <v>9.6</v>
      </c>
      <c r="B62" s="63" t="s">
        <v>60</v>
      </c>
      <c r="C62" s="206">
        <v>1280</v>
      </c>
      <c r="D62" s="207" t="s">
        <v>11</v>
      </c>
      <c r="E62" s="206">
        <v>622.25</v>
      </c>
      <c r="F62" s="14">
        <f>+ROUND(C62*E62,2)</f>
        <v>796480</v>
      </c>
      <c r="G62" s="208"/>
      <c r="H62" s="150"/>
      <c r="I62" s="121"/>
      <c r="J62" s="64"/>
      <c r="K62" s="192"/>
      <c r="L62" s="192"/>
      <c r="M62" s="192"/>
      <c r="N62" s="192"/>
      <c r="O62" s="192"/>
      <c r="P62" s="192"/>
      <c r="Q62" s="193"/>
      <c r="R62" s="193"/>
      <c r="S62" s="193"/>
    </row>
    <row r="63" spans="1:19" s="194" customFormat="1" ht="12.75" customHeight="1" x14ac:dyDescent="0.25">
      <c r="A63" s="76">
        <v>9.6999999999999993</v>
      </c>
      <c r="B63" s="11" t="s">
        <v>65</v>
      </c>
      <c r="C63" s="154">
        <v>3200</v>
      </c>
      <c r="D63" s="207" t="s">
        <v>61</v>
      </c>
      <c r="E63" s="206">
        <v>27.49</v>
      </c>
      <c r="F63" s="14">
        <f>+ROUND(C63*E63,2)</f>
        <v>87968</v>
      </c>
      <c r="G63" s="208"/>
      <c r="H63" s="150"/>
      <c r="I63" s="121"/>
      <c r="J63" s="64"/>
      <c r="K63" s="192"/>
      <c r="L63" s="192"/>
      <c r="M63" s="192"/>
      <c r="N63" s="192"/>
      <c r="O63" s="192"/>
      <c r="P63" s="192"/>
      <c r="Q63" s="193"/>
      <c r="R63" s="193"/>
      <c r="S63" s="193"/>
    </row>
    <row r="64" spans="1:19" s="194" customFormat="1" ht="12.75" customHeight="1" x14ac:dyDescent="0.25">
      <c r="A64" s="76"/>
      <c r="B64" s="11"/>
      <c r="C64" s="154"/>
      <c r="D64" s="207"/>
      <c r="E64" s="206"/>
      <c r="F64" s="14"/>
      <c r="G64" s="208"/>
      <c r="H64" s="150"/>
      <c r="I64" s="121"/>
      <c r="J64" s="64"/>
      <c r="K64" s="192"/>
      <c r="L64" s="192"/>
      <c r="M64" s="192"/>
      <c r="N64" s="192"/>
      <c r="O64" s="192"/>
      <c r="P64" s="192"/>
      <c r="Q64" s="193"/>
      <c r="R64" s="193"/>
      <c r="S64" s="193"/>
    </row>
    <row r="65" spans="1:19" s="217" customFormat="1" ht="61.5" customHeight="1" x14ac:dyDescent="0.25">
      <c r="A65" s="214">
        <v>10</v>
      </c>
      <c r="B65" s="93" t="s">
        <v>82</v>
      </c>
      <c r="C65" s="94"/>
      <c r="D65" s="95"/>
      <c r="E65" s="346"/>
      <c r="F65" s="215">
        <f t="shared" ref="F65:F66" si="9">ROUND(E65*C65,2)</f>
        <v>0</v>
      </c>
      <c r="G65" s="216"/>
      <c r="I65" s="218"/>
      <c r="J65" s="218"/>
      <c r="K65" s="218"/>
      <c r="L65" s="218"/>
      <c r="M65" s="218"/>
      <c r="N65" s="218"/>
      <c r="O65" s="218"/>
      <c r="P65" s="218"/>
    </row>
    <row r="66" spans="1:19" s="222" customFormat="1" ht="12.75" customHeight="1" x14ac:dyDescent="0.25">
      <c r="A66" s="219">
        <v>10.1</v>
      </c>
      <c r="B66" s="12" t="s">
        <v>83</v>
      </c>
      <c r="C66" s="99">
        <v>1</v>
      </c>
      <c r="D66" s="96" t="s">
        <v>13</v>
      </c>
      <c r="E66" s="99">
        <v>149286.60999999999</v>
      </c>
      <c r="F66" s="99">
        <f t="shared" si="9"/>
        <v>149286.60999999999</v>
      </c>
      <c r="G66" s="132"/>
      <c r="H66" s="220"/>
      <c r="I66" s="221"/>
      <c r="J66" s="221"/>
      <c r="K66" s="221"/>
      <c r="L66" s="221"/>
      <c r="M66" s="221"/>
      <c r="N66" s="221"/>
      <c r="O66" s="221"/>
      <c r="P66" s="221"/>
    </row>
    <row r="67" spans="1:19" s="194" customFormat="1" ht="12.75" customHeight="1" x14ac:dyDescent="0.25">
      <c r="A67" s="153"/>
      <c r="B67" s="11"/>
      <c r="C67" s="154"/>
      <c r="D67" s="207"/>
      <c r="E67" s="206"/>
      <c r="F67" s="14"/>
      <c r="G67" s="208"/>
      <c r="H67" s="150"/>
      <c r="I67" s="121"/>
      <c r="J67" s="64"/>
      <c r="K67" s="192"/>
      <c r="L67" s="192"/>
      <c r="M67" s="192"/>
      <c r="N67" s="192"/>
      <c r="O67" s="192"/>
      <c r="P67" s="192"/>
      <c r="Q67" s="193"/>
      <c r="R67" s="193"/>
      <c r="S67" s="193"/>
    </row>
    <row r="68" spans="1:19" s="152" customFormat="1" ht="38.25" x14ac:dyDescent="0.25">
      <c r="A68" s="23">
        <v>11</v>
      </c>
      <c r="B68" s="12" t="s">
        <v>39</v>
      </c>
      <c r="C68" s="28">
        <v>1600</v>
      </c>
      <c r="D68" s="128" t="s">
        <v>12</v>
      </c>
      <c r="E68" s="154">
        <v>23.8</v>
      </c>
      <c r="F68" s="205">
        <f t="shared" ref="F68:F69" si="10">ROUND(C68*E68,2)</f>
        <v>38080</v>
      </c>
      <c r="G68" s="56"/>
      <c r="H68" s="150"/>
      <c r="I68" s="223"/>
      <c r="J68" s="124"/>
      <c r="K68" s="124"/>
      <c r="L68" s="124"/>
      <c r="M68" s="124"/>
      <c r="N68" s="124"/>
      <c r="O68" s="124"/>
      <c r="P68" s="124"/>
      <c r="Q68" s="151"/>
      <c r="R68" s="151"/>
      <c r="S68" s="151"/>
    </row>
    <row r="69" spans="1:19" s="152" customFormat="1" x14ac:dyDescent="0.25">
      <c r="A69" s="23">
        <v>12</v>
      </c>
      <c r="B69" s="12" t="s">
        <v>50</v>
      </c>
      <c r="C69" s="28">
        <v>1600</v>
      </c>
      <c r="D69" s="128" t="s">
        <v>12</v>
      </c>
      <c r="E69" s="154">
        <v>15</v>
      </c>
      <c r="F69" s="205">
        <f t="shared" si="10"/>
        <v>24000</v>
      </c>
      <c r="G69" s="56"/>
      <c r="H69" s="150"/>
      <c r="I69" s="124"/>
      <c r="J69" s="124"/>
      <c r="K69" s="124"/>
      <c r="L69" s="124"/>
      <c r="M69" s="124"/>
      <c r="N69" s="124"/>
      <c r="O69" s="124"/>
      <c r="P69" s="124"/>
      <c r="Q69" s="151"/>
      <c r="R69" s="151"/>
      <c r="S69" s="151"/>
    </row>
    <row r="70" spans="1:19" s="72" customFormat="1" x14ac:dyDescent="0.25">
      <c r="A70" s="70"/>
      <c r="B70" s="73"/>
      <c r="C70" s="154"/>
      <c r="D70" s="224"/>
      <c r="E70" s="347"/>
      <c r="F70" s="225"/>
      <c r="G70" s="225"/>
      <c r="H70" s="69"/>
      <c r="I70" s="123"/>
      <c r="J70" s="74"/>
      <c r="K70" s="123"/>
      <c r="L70" s="123"/>
      <c r="M70" s="123"/>
      <c r="N70" s="123"/>
      <c r="O70" s="123"/>
      <c r="P70" s="123"/>
    </row>
    <row r="71" spans="1:19" s="234" customFormat="1" ht="12.75" customHeight="1" x14ac:dyDescent="0.25">
      <c r="A71" s="226"/>
      <c r="B71" s="227" t="s">
        <v>47</v>
      </c>
      <c r="C71" s="228"/>
      <c r="D71" s="226"/>
      <c r="E71" s="229"/>
      <c r="F71" s="230">
        <f>SUM(F16:F69)</f>
        <v>8231734.9200000009</v>
      </c>
      <c r="G71" s="231"/>
      <c r="H71" s="150"/>
      <c r="I71" s="232"/>
      <c r="J71" s="232"/>
      <c r="K71" s="232"/>
      <c r="L71" s="232"/>
      <c r="M71" s="232"/>
      <c r="N71" s="232"/>
      <c r="O71" s="232"/>
      <c r="P71" s="232"/>
      <c r="Q71" s="233"/>
      <c r="R71" s="233"/>
      <c r="S71" s="233"/>
    </row>
    <row r="72" spans="1:19" s="152" customFormat="1" ht="12.75" customHeight="1" x14ac:dyDescent="0.25">
      <c r="A72" s="128"/>
      <c r="B72" s="11"/>
      <c r="C72" s="148"/>
      <c r="D72" s="128"/>
      <c r="E72" s="28"/>
      <c r="F72" s="29"/>
      <c r="G72" s="149"/>
      <c r="H72" s="150"/>
      <c r="I72" s="124"/>
      <c r="J72" s="124"/>
      <c r="K72" s="124"/>
      <c r="L72" s="124"/>
      <c r="M72" s="124"/>
      <c r="N72" s="124"/>
      <c r="O72" s="124"/>
      <c r="P72" s="124"/>
      <c r="Q72" s="151"/>
      <c r="R72" s="151"/>
      <c r="S72" s="151"/>
    </row>
    <row r="73" spans="1:19" s="152" customFormat="1" ht="27.75" customHeight="1" thickBot="1" x14ac:dyDescent="0.3">
      <c r="A73" s="23">
        <v>1</v>
      </c>
      <c r="B73" s="97" t="s">
        <v>78</v>
      </c>
      <c r="C73" s="28">
        <v>3</v>
      </c>
      <c r="D73" s="235" t="s">
        <v>66</v>
      </c>
      <c r="E73" s="28">
        <v>35500</v>
      </c>
      <c r="F73" s="29">
        <f>E73*C73</f>
        <v>106500</v>
      </c>
      <c r="G73" s="149"/>
      <c r="H73" s="150"/>
      <c r="I73" s="124"/>
      <c r="J73" s="124"/>
      <c r="K73" s="124"/>
      <c r="L73" s="124"/>
      <c r="M73" s="124"/>
      <c r="N73" s="124"/>
      <c r="O73" s="124"/>
      <c r="P73" s="124"/>
      <c r="Q73" s="151"/>
      <c r="R73" s="151"/>
      <c r="S73" s="151"/>
    </row>
    <row r="74" spans="1:19" s="242" customFormat="1" ht="14.25" thickTop="1" thickBot="1" x14ac:dyDescent="0.3">
      <c r="A74" s="32"/>
      <c r="B74" s="236" t="s">
        <v>72</v>
      </c>
      <c r="C74" s="33"/>
      <c r="D74" s="237"/>
      <c r="E74" s="34"/>
      <c r="F74" s="238">
        <f>SUM(F73:F73)</f>
        <v>106500</v>
      </c>
      <c r="G74" s="239"/>
      <c r="H74" s="150"/>
      <c r="I74" s="232"/>
      <c r="J74" s="240"/>
      <c r="K74" s="240"/>
      <c r="L74" s="240"/>
      <c r="M74" s="240"/>
      <c r="N74" s="240"/>
      <c r="O74" s="240"/>
      <c r="P74" s="240"/>
      <c r="Q74" s="241"/>
      <c r="R74" s="241"/>
      <c r="S74" s="241"/>
    </row>
    <row r="75" spans="1:19" s="111" customFormat="1" ht="8.25" customHeight="1" thickTop="1" thickBot="1" x14ac:dyDescent="0.3">
      <c r="A75" s="30"/>
      <c r="B75" s="243"/>
      <c r="C75" s="14"/>
      <c r="D75" s="27"/>
      <c r="E75" s="31"/>
      <c r="F75" s="244"/>
      <c r="G75" s="109"/>
      <c r="H75" s="109"/>
      <c r="I75" s="124"/>
      <c r="J75" s="125"/>
      <c r="K75" s="125"/>
      <c r="L75" s="125"/>
      <c r="M75" s="125"/>
      <c r="N75" s="125"/>
      <c r="O75" s="125"/>
      <c r="P75" s="125"/>
      <c r="Q75" s="110"/>
      <c r="R75" s="110"/>
      <c r="S75" s="110"/>
    </row>
    <row r="76" spans="1:19" s="251" customFormat="1" ht="14.25" thickTop="1" thickBot="1" x14ac:dyDescent="0.3">
      <c r="A76" s="53"/>
      <c r="B76" s="245" t="s">
        <v>32</v>
      </c>
      <c r="C76" s="54"/>
      <c r="D76" s="246"/>
      <c r="E76" s="55"/>
      <c r="F76" s="247">
        <f>+F74+F71</f>
        <v>8338234.9200000009</v>
      </c>
      <c r="G76" s="239"/>
      <c r="H76" s="239"/>
      <c r="I76" s="248"/>
      <c r="J76" s="249"/>
      <c r="K76" s="249"/>
      <c r="L76" s="249"/>
      <c r="M76" s="249"/>
      <c r="N76" s="249"/>
      <c r="O76" s="249"/>
      <c r="P76" s="249"/>
      <c r="Q76" s="250"/>
      <c r="R76" s="250"/>
      <c r="S76" s="250"/>
    </row>
    <row r="77" spans="1:19" s="250" customFormat="1" ht="14.25" thickTop="1" thickBot="1" x14ac:dyDescent="0.3">
      <c r="A77" s="32"/>
      <c r="B77" s="236" t="s">
        <v>32</v>
      </c>
      <c r="C77" s="33"/>
      <c r="D77" s="237"/>
      <c r="E77" s="35"/>
      <c r="F77" s="238">
        <f>F76</f>
        <v>8338234.9200000009</v>
      </c>
      <c r="G77" s="239"/>
      <c r="H77" s="239"/>
      <c r="I77" s="248"/>
      <c r="J77" s="249"/>
      <c r="K77" s="249"/>
      <c r="L77" s="249"/>
      <c r="M77" s="249"/>
      <c r="N77" s="249"/>
      <c r="O77" s="249"/>
      <c r="P77" s="249"/>
    </row>
    <row r="78" spans="1:19" s="111" customFormat="1" ht="14.25" customHeight="1" thickTop="1" thickBot="1" x14ac:dyDescent="0.3">
      <c r="A78" s="30"/>
      <c r="B78" s="243"/>
      <c r="C78" s="14"/>
      <c r="D78" s="27"/>
      <c r="E78" s="31"/>
      <c r="F78" s="244"/>
      <c r="G78" s="109"/>
      <c r="H78" s="109"/>
      <c r="I78" s="124"/>
      <c r="J78" s="125"/>
      <c r="K78" s="125"/>
      <c r="L78" s="125"/>
      <c r="M78" s="125"/>
      <c r="N78" s="125"/>
      <c r="O78" s="125"/>
      <c r="P78" s="125"/>
      <c r="Q78" s="110"/>
      <c r="R78" s="110"/>
      <c r="S78" s="110"/>
    </row>
    <row r="79" spans="1:19" s="111" customFormat="1" ht="14.25" customHeight="1" thickTop="1" thickBot="1" x14ac:dyDescent="0.3">
      <c r="A79" s="30"/>
      <c r="B79" s="243" t="s">
        <v>115</v>
      </c>
      <c r="C79" s="14"/>
      <c r="D79" s="27"/>
      <c r="E79" s="31"/>
      <c r="F79" s="244"/>
      <c r="G79" s="109"/>
      <c r="H79" s="109"/>
      <c r="I79" s="124"/>
      <c r="J79" s="125"/>
      <c r="K79" s="125"/>
      <c r="L79" s="125"/>
      <c r="M79" s="125"/>
      <c r="N79" s="125"/>
      <c r="O79" s="125"/>
      <c r="P79" s="125"/>
      <c r="Q79" s="110"/>
      <c r="R79" s="110"/>
      <c r="S79" s="110"/>
    </row>
    <row r="80" spans="1:19" s="111" customFormat="1" ht="14.25" customHeight="1" thickTop="1" thickBot="1" x14ac:dyDescent="0.3">
      <c r="A80" s="30"/>
      <c r="B80" s="243"/>
      <c r="C80" s="14"/>
      <c r="D80" s="27"/>
      <c r="E80" s="31"/>
      <c r="F80" s="244"/>
      <c r="G80" s="109"/>
      <c r="H80" s="109"/>
      <c r="I80" s="124"/>
      <c r="J80" s="125"/>
      <c r="K80" s="125"/>
      <c r="L80" s="125"/>
      <c r="M80" s="125"/>
      <c r="N80" s="125"/>
      <c r="O80" s="125"/>
      <c r="P80" s="125"/>
      <c r="Q80" s="110"/>
      <c r="R80" s="110"/>
      <c r="S80" s="110"/>
    </row>
    <row r="81" spans="1:19" s="111" customFormat="1" ht="14.25" customHeight="1" thickTop="1" thickBot="1" x14ac:dyDescent="0.3">
      <c r="A81" s="30"/>
      <c r="B81" s="243" t="s">
        <v>94</v>
      </c>
      <c r="C81" s="14"/>
      <c r="D81" s="27"/>
      <c r="E81" s="31"/>
      <c r="F81" s="244"/>
      <c r="G81" s="109"/>
      <c r="H81" s="109"/>
      <c r="I81" s="124"/>
      <c r="J81" s="125"/>
      <c r="K81" s="125"/>
      <c r="L81" s="125"/>
      <c r="M81" s="125"/>
      <c r="N81" s="125"/>
      <c r="O81" s="125"/>
      <c r="P81" s="125"/>
      <c r="Q81" s="110"/>
      <c r="R81" s="110"/>
      <c r="S81" s="110"/>
    </row>
    <row r="82" spans="1:19" s="111" customFormat="1" ht="14.25" customHeight="1" thickTop="1" thickBot="1" x14ac:dyDescent="0.3">
      <c r="A82" s="30"/>
      <c r="B82" s="243"/>
      <c r="C82" s="14"/>
      <c r="D82" s="27"/>
      <c r="E82" s="31"/>
      <c r="F82" s="244"/>
      <c r="G82" s="109"/>
      <c r="H82" s="109"/>
      <c r="I82" s="124"/>
      <c r="J82" s="125"/>
      <c r="K82" s="125"/>
      <c r="L82" s="125"/>
      <c r="M82" s="125"/>
      <c r="N82" s="125"/>
      <c r="O82" s="125"/>
      <c r="P82" s="125"/>
      <c r="Q82" s="110"/>
      <c r="R82" s="110"/>
      <c r="S82" s="110"/>
    </row>
    <row r="83" spans="1:19" s="111" customFormat="1" ht="27" thickTop="1" thickBot="1" x14ac:dyDescent="0.3">
      <c r="A83" s="147" t="s">
        <v>51</v>
      </c>
      <c r="B83" s="13" t="s">
        <v>84</v>
      </c>
      <c r="C83" s="14"/>
      <c r="D83" s="27"/>
      <c r="E83" s="31"/>
      <c r="F83" s="244"/>
      <c r="G83" s="109"/>
      <c r="H83" s="109"/>
      <c r="I83" s="124"/>
      <c r="J83" s="125"/>
      <c r="K83" s="125"/>
      <c r="L83" s="125"/>
      <c r="M83" s="125"/>
      <c r="N83" s="125"/>
      <c r="O83" s="125"/>
      <c r="P83" s="125"/>
      <c r="Q83" s="110"/>
      <c r="R83" s="110"/>
      <c r="S83" s="110"/>
    </row>
    <row r="84" spans="1:19" s="111" customFormat="1" ht="14.25" customHeight="1" thickTop="1" thickBot="1" x14ac:dyDescent="0.3">
      <c r="A84" s="30"/>
      <c r="B84" s="243"/>
      <c r="C84" s="14"/>
      <c r="D84" s="27"/>
      <c r="E84" s="31"/>
      <c r="F84" s="244"/>
      <c r="G84" s="109"/>
      <c r="H84" s="109"/>
      <c r="I84" s="124"/>
      <c r="J84" s="125"/>
      <c r="K84" s="125"/>
      <c r="L84" s="125"/>
      <c r="M84" s="125"/>
      <c r="N84" s="125"/>
      <c r="O84" s="125"/>
      <c r="P84" s="125"/>
      <c r="Q84" s="110"/>
      <c r="R84" s="110"/>
      <c r="S84" s="110"/>
    </row>
    <row r="85" spans="1:19" s="111" customFormat="1" ht="14.25" customHeight="1" thickTop="1" thickBot="1" x14ac:dyDescent="0.3">
      <c r="A85" s="24">
        <v>1</v>
      </c>
      <c r="B85" s="13" t="s">
        <v>44</v>
      </c>
      <c r="C85" s="28">
        <v>10</v>
      </c>
      <c r="D85" s="128" t="s">
        <v>12</v>
      </c>
      <c r="E85" s="28">
        <v>14.63</v>
      </c>
      <c r="F85" s="29">
        <f t="shared" ref="F85" si="11">ROUND(C85*E85,2)</f>
        <v>146.30000000000001</v>
      </c>
      <c r="G85" s="149"/>
      <c r="H85" s="109"/>
      <c r="I85" s="124"/>
      <c r="J85" s="125"/>
      <c r="K85" s="125"/>
      <c r="L85" s="125"/>
      <c r="M85" s="125"/>
      <c r="N85" s="125"/>
      <c r="O85" s="125"/>
      <c r="P85" s="125"/>
      <c r="Q85" s="110"/>
      <c r="R85" s="110"/>
      <c r="S85" s="110"/>
    </row>
    <row r="86" spans="1:19" s="111" customFormat="1" ht="14.25" customHeight="1" thickTop="1" thickBot="1" x14ac:dyDescent="0.3">
      <c r="A86" s="153"/>
      <c r="B86" s="11"/>
      <c r="C86" s="148"/>
      <c r="D86" s="128"/>
      <c r="E86" s="28"/>
      <c r="F86" s="29">
        <f>ROUND(C86*E86,2)</f>
        <v>0</v>
      </c>
      <c r="G86" s="149"/>
      <c r="H86" s="109"/>
      <c r="I86" s="124"/>
      <c r="J86" s="125"/>
      <c r="K86" s="125"/>
      <c r="L86" s="125"/>
      <c r="M86" s="125"/>
      <c r="N86" s="125"/>
      <c r="O86" s="125"/>
      <c r="P86" s="125"/>
      <c r="Q86" s="110"/>
      <c r="R86" s="110"/>
      <c r="S86" s="110"/>
    </row>
    <row r="87" spans="1:19" s="111" customFormat="1" ht="14.25" customHeight="1" thickTop="1" thickBot="1" x14ac:dyDescent="0.3">
      <c r="A87" s="24">
        <v>2</v>
      </c>
      <c r="B87" s="13" t="s">
        <v>9</v>
      </c>
      <c r="C87" s="148"/>
      <c r="D87" s="128"/>
      <c r="E87" s="28"/>
      <c r="F87" s="29">
        <f>ROUND(C87*E87,2)</f>
        <v>0</v>
      </c>
      <c r="G87" s="149"/>
      <c r="H87" s="109"/>
      <c r="I87" s="124"/>
      <c r="J87" s="125"/>
      <c r="K87" s="125"/>
      <c r="L87" s="125"/>
      <c r="M87" s="125"/>
      <c r="N87" s="125"/>
      <c r="O87" s="125"/>
      <c r="P87" s="125"/>
      <c r="Q87" s="110"/>
      <c r="R87" s="110"/>
      <c r="S87" s="110"/>
    </row>
    <row r="88" spans="1:19" s="111" customFormat="1" ht="14.25" customHeight="1" thickTop="1" thickBot="1" x14ac:dyDescent="0.3">
      <c r="A88" s="22">
        <v>2.1</v>
      </c>
      <c r="B88" s="11" t="s">
        <v>38</v>
      </c>
      <c r="C88" s="28">
        <v>9.6</v>
      </c>
      <c r="D88" s="128" t="s">
        <v>10</v>
      </c>
      <c r="E88" s="28">
        <v>154.52000000000001</v>
      </c>
      <c r="F88" s="29">
        <f>ROUND(C88*E88,2)</f>
        <v>1483.39</v>
      </c>
      <c r="G88" s="149"/>
      <c r="H88" s="109"/>
      <c r="I88" s="124"/>
      <c r="J88" s="125"/>
      <c r="K88" s="125"/>
      <c r="L88" s="125"/>
      <c r="M88" s="125"/>
      <c r="N88" s="125"/>
      <c r="O88" s="125"/>
      <c r="P88" s="125"/>
      <c r="Q88" s="110"/>
      <c r="R88" s="110"/>
      <c r="S88" s="110"/>
    </row>
    <row r="89" spans="1:19" s="111" customFormat="1" ht="14.25" customHeight="1" thickTop="1" thickBot="1" x14ac:dyDescent="0.3">
      <c r="A89" s="22">
        <v>2.2000000000000002</v>
      </c>
      <c r="B89" s="11" t="s">
        <v>37</v>
      </c>
      <c r="C89" s="28">
        <v>10.4</v>
      </c>
      <c r="D89" s="128" t="s">
        <v>10</v>
      </c>
      <c r="E89" s="28">
        <v>1110.3900000000001</v>
      </c>
      <c r="F89" s="29">
        <f t="shared" ref="F89:F91" si="12">ROUND(C89*E89,2)</f>
        <v>11548.06</v>
      </c>
      <c r="G89" s="149"/>
      <c r="H89" s="109"/>
      <c r="I89" s="124"/>
      <c r="J89" s="125"/>
      <c r="K89" s="125"/>
      <c r="L89" s="125"/>
      <c r="M89" s="125"/>
      <c r="N89" s="125"/>
      <c r="O89" s="125"/>
      <c r="P89" s="125"/>
      <c r="Q89" s="110"/>
      <c r="R89" s="110"/>
      <c r="S89" s="110"/>
    </row>
    <row r="90" spans="1:19" s="111" customFormat="1" ht="14.25" customHeight="1" thickTop="1" thickBot="1" x14ac:dyDescent="0.3">
      <c r="A90" s="22">
        <v>2.2999999999999998</v>
      </c>
      <c r="B90" s="11" t="s">
        <v>41</v>
      </c>
      <c r="C90" s="28">
        <v>8.8000000000000007</v>
      </c>
      <c r="D90" s="128" t="s">
        <v>10</v>
      </c>
      <c r="E90" s="154">
        <v>184.63</v>
      </c>
      <c r="F90" s="29">
        <f t="shared" si="12"/>
        <v>1624.74</v>
      </c>
      <c r="G90" s="149"/>
      <c r="H90" s="109"/>
      <c r="I90" s="124"/>
      <c r="J90" s="125"/>
      <c r="K90" s="125"/>
      <c r="L90" s="125"/>
      <c r="M90" s="125"/>
      <c r="N90" s="125"/>
      <c r="O90" s="125"/>
      <c r="P90" s="125"/>
      <c r="Q90" s="110"/>
      <c r="R90" s="110"/>
      <c r="S90" s="110"/>
    </row>
    <row r="91" spans="1:19" s="111" customFormat="1" ht="27" customHeight="1" thickTop="1" thickBot="1" x14ac:dyDescent="0.3">
      <c r="A91" s="22">
        <v>2.4</v>
      </c>
      <c r="B91" s="155" t="s">
        <v>53</v>
      </c>
      <c r="C91" s="28">
        <v>225.8</v>
      </c>
      <c r="D91" s="128" t="s">
        <v>10</v>
      </c>
      <c r="E91" s="28">
        <v>210</v>
      </c>
      <c r="F91" s="29">
        <f t="shared" si="12"/>
        <v>47418</v>
      </c>
      <c r="G91" s="149"/>
      <c r="H91" s="109"/>
      <c r="I91" s="124"/>
      <c r="J91" s="125"/>
      <c r="K91" s="125"/>
      <c r="L91" s="125"/>
      <c r="M91" s="125"/>
      <c r="N91" s="125"/>
      <c r="O91" s="125"/>
      <c r="P91" s="125"/>
      <c r="Q91" s="110"/>
      <c r="R91" s="110"/>
      <c r="S91" s="110"/>
    </row>
    <row r="92" spans="1:19" s="111" customFormat="1" ht="14.25" customHeight="1" thickTop="1" thickBot="1" x14ac:dyDescent="0.3">
      <c r="A92" s="30"/>
      <c r="B92" s="243"/>
      <c r="C92" s="14"/>
      <c r="D92" s="27"/>
      <c r="E92" s="31"/>
      <c r="F92" s="244"/>
      <c r="G92" s="149"/>
      <c r="H92" s="109"/>
      <c r="I92" s="124"/>
      <c r="J92" s="125"/>
      <c r="K92" s="125"/>
      <c r="L92" s="125"/>
      <c r="M92" s="125"/>
      <c r="N92" s="125"/>
      <c r="O92" s="125"/>
      <c r="P92" s="125"/>
      <c r="Q92" s="110"/>
      <c r="R92" s="110"/>
      <c r="S92" s="110"/>
    </row>
    <row r="93" spans="1:19" s="111" customFormat="1" ht="14.25" customHeight="1" thickTop="1" thickBot="1" x14ac:dyDescent="0.3">
      <c r="A93" s="24">
        <v>3</v>
      </c>
      <c r="B93" s="13" t="s">
        <v>36</v>
      </c>
      <c r="C93" s="26"/>
      <c r="D93" s="147"/>
      <c r="E93" s="26"/>
      <c r="F93" s="29">
        <f t="shared" ref="F93:F97" si="13">ROUND(C93*E93,2)</f>
        <v>0</v>
      </c>
      <c r="G93" s="149"/>
      <c r="H93" s="109"/>
      <c r="I93" s="124"/>
      <c r="J93" s="125"/>
      <c r="K93" s="125"/>
      <c r="L93" s="125"/>
      <c r="M93" s="125"/>
      <c r="N93" s="125"/>
      <c r="O93" s="125"/>
      <c r="P93" s="125"/>
      <c r="Q93" s="110"/>
      <c r="R93" s="110"/>
      <c r="S93" s="110"/>
    </row>
    <row r="94" spans="1:19" s="111" customFormat="1" ht="14.25" customHeight="1" thickTop="1" thickBot="1" x14ac:dyDescent="0.3">
      <c r="A94" s="22">
        <v>3.1</v>
      </c>
      <c r="B94" s="11" t="s">
        <v>45</v>
      </c>
      <c r="C94" s="28">
        <v>10</v>
      </c>
      <c r="D94" s="128" t="s">
        <v>12</v>
      </c>
      <c r="E94" s="154">
        <v>2768.6</v>
      </c>
      <c r="F94" s="29">
        <f t="shared" si="13"/>
        <v>27686</v>
      </c>
      <c r="G94" s="149"/>
      <c r="H94" s="109"/>
      <c r="I94" s="124"/>
      <c r="J94" s="125"/>
      <c r="K94" s="125"/>
      <c r="L94" s="125"/>
      <c r="M94" s="125"/>
      <c r="N94" s="125"/>
      <c r="O94" s="125"/>
      <c r="P94" s="125"/>
      <c r="Q94" s="110"/>
      <c r="R94" s="110"/>
      <c r="S94" s="110"/>
    </row>
    <row r="95" spans="1:19" s="111" customFormat="1" ht="14.25" customHeight="1" thickTop="1" thickBot="1" x14ac:dyDescent="0.3">
      <c r="A95" s="156"/>
      <c r="B95" s="11"/>
      <c r="C95" s="28"/>
      <c r="D95" s="128"/>
      <c r="E95" s="28"/>
      <c r="F95" s="29">
        <f t="shared" si="13"/>
        <v>0</v>
      </c>
      <c r="G95" s="149"/>
      <c r="H95" s="109"/>
      <c r="I95" s="124"/>
      <c r="J95" s="125"/>
      <c r="K95" s="125"/>
      <c r="L95" s="125"/>
      <c r="M95" s="125"/>
      <c r="N95" s="125"/>
      <c r="O95" s="125"/>
      <c r="P95" s="125"/>
      <c r="Q95" s="110"/>
      <c r="R95" s="110"/>
      <c r="S95" s="110"/>
    </row>
    <row r="96" spans="1:19" s="111" customFormat="1" ht="14.25" customHeight="1" thickTop="1" thickBot="1" x14ac:dyDescent="0.3">
      <c r="A96" s="24">
        <v>4</v>
      </c>
      <c r="B96" s="13" t="s">
        <v>35</v>
      </c>
      <c r="C96" s="26"/>
      <c r="D96" s="147"/>
      <c r="E96" s="26"/>
      <c r="F96" s="29">
        <f t="shared" si="13"/>
        <v>0</v>
      </c>
      <c r="G96" s="149"/>
      <c r="H96" s="109"/>
      <c r="I96" s="124"/>
      <c r="J96" s="125"/>
      <c r="K96" s="125"/>
      <c r="L96" s="125"/>
      <c r="M96" s="125"/>
      <c r="N96" s="125"/>
      <c r="O96" s="125"/>
      <c r="P96" s="125"/>
      <c r="Q96" s="110"/>
      <c r="R96" s="110"/>
      <c r="S96" s="110"/>
    </row>
    <row r="97" spans="1:19" s="111" customFormat="1" ht="14.25" customHeight="1" thickTop="1" thickBot="1" x14ac:dyDescent="0.3">
      <c r="A97" s="22">
        <v>4.0999999999999996</v>
      </c>
      <c r="B97" s="11" t="s">
        <v>45</v>
      </c>
      <c r="C97" s="28">
        <v>10</v>
      </c>
      <c r="D97" s="128" t="s">
        <v>12</v>
      </c>
      <c r="E97" s="28">
        <v>43.04</v>
      </c>
      <c r="F97" s="29">
        <f t="shared" si="13"/>
        <v>430.4</v>
      </c>
      <c r="G97" s="149"/>
      <c r="H97" s="109"/>
      <c r="I97" s="124"/>
      <c r="J97" s="125"/>
      <c r="K97" s="125"/>
      <c r="L97" s="125"/>
      <c r="M97" s="125"/>
      <c r="N97" s="125"/>
      <c r="O97" s="125"/>
      <c r="P97" s="125"/>
      <c r="Q97" s="110"/>
      <c r="R97" s="110"/>
      <c r="S97" s="110"/>
    </row>
    <row r="98" spans="1:19" s="111" customFormat="1" ht="14.25" customHeight="1" thickTop="1" thickBot="1" x14ac:dyDescent="0.3">
      <c r="A98" s="30"/>
      <c r="B98" s="243"/>
      <c r="C98" s="14"/>
      <c r="D98" s="27"/>
      <c r="E98" s="31"/>
      <c r="F98" s="244"/>
      <c r="G98" s="149"/>
      <c r="H98" s="109"/>
      <c r="I98" s="124"/>
      <c r="J98" s="125"/>
      <c r="K98" s="125"/>
      <c r="L98" s="125"/>
      <c r="M98" s="125"/>
      <c r="N98" s="125"/>
      <c r="O98" s="125"/>
      <c r="P98" s="125"/>
      <c r="Q98" s="110"/>
      <c r="R98" s="110"/>
      <c r="S98" s="110"/>
    </row>
    <row r="99" spans="1:19" s="111" customFormat="1" ht="14.25" customHeight="1" thickTop="1" thickBot="1" x14ac:dyDescent="0.3">
      <c r="A99" s="24">
        <v>5</v>
      </c>
      <c r="B99" s="13" t="s">
        <v>86</v>
      </c>
      <c r="C99" s="153"/>
      <c r="D99" s="128"/>
      <c r="E99" s="154"/>
      <c r="F99" s="29">
        <f t="shared" ref="F99:F101" si="14">ROUND(C99*E99,2)</f>
        <v>0</v>
      </c>
      <c r="G99" s="149"/>
      <c r="H99" s="109"/>
      <c r="I99" s="124"/>
      <c r="J99" s="125"/>
      <c r="K99" s="125"/>
      <c r="L99" s="125"/>
      <c r="M99" s="125"/>
      <c r="N99" s="125"/>
      <c r="O99" s="125"/>
      <c r="P99" s="125"/>
      <c r="Q99" s="110"/>
      <c r="R99" s="110"/>
      <c r="S99" s="110"/>
    </row>
    <row r="100" spans="1:19" s="111" customFormat="1" ht="14.25" customHeight="1" thickTop="1" thickBot="1" x14ac:dyDescent="0.3">
      <c r="A100" s="90">
        <v>5.0999999999999996</v>
      </c>
      <c r="B100" s="126" t="s">
        <v>85</v>
      </c>
      <c r="C100" s="157">
        <v>1</v>
      </c>
      <c r="D100" s="158" t="s">
        <v>13</v>
      </c>
      <c r="E100" s="154">
        <v>4986.1400000000003</v>
      </c>
      <c r="F100" s="159">
        <f t="shared" si="14"/>
        <v>4986.1400000000003</v>
      </c>
      <c r="G100" s="149"/>
      <c r="H100" s="109"/>
      <c r="I100" s="124"/>
      <c r="J100" s="125"/>
      <c r="K100" s="125"/>
      <c r="L100" s="125"/>
      <c r="M100" s="125"/>
      <c r="N100" s="125"/>
      <c r="O100" s="125"/>
      <c r="P100" s="125"/>
      <c r="Q100" s="110"/>
      <c r="R100" s="110"/>
      <c r="S100" s="110"/>
    </row>
    <row r="101" spans="1:19" s="111" customFormat="1" ht="14.25" customHeight="1" thickTop="1" thickBot="1" x14ac:dyDescent="0.3">
      <c r="A101" s="90">
        <v>5.3</v>
      </c>
      <c r="B101" s="63" t="s">
        <v>88</v>
      </c>
      <c r="C101" s="169">
        <v>3</v>
      </c>
      <c r="D101" s="128" t="s">
        <v>13</v>
      </c>
      <c r="E101" s="154">
        <v>5536.6</v>
      </c>
      <c r="F101" s="29">
        <f t="shared" si="14"/>
        <v>16609.8</v>
      </c>
      <c r="G101" s="149"/>
      <c r="H101" s="109"/>
      <c r="I101" s="124"/>
      <c r="J101" s="125"/>
      <c r="K101" s="125"/>
      <c r="L101" s="125"/>
      <c r="M101" s="125"/>
      <c r="N101" s="125"/>
      <c r="O101" s="125"/>
      <c r="P101" s="125"/>
      <c r="Q101" s="110"/>
      <c r="R101" s="110"/>
      <c r="S101" s="110"/>
    </row>
    <row r="102" spans="1:19" s="111" customFormat="1" ht="14.25" customHeight="1" thickTop="1" thickBot="1" x14ac:dyDescent="0.3">
      <c r="A102" s="90">
        <v>5.7</v>
      </c>
      <c r="B102" s="175" t="s">
        <v>52</v>
      </c>
      <c r="C102" s="157">
        <v>3</v>
      </c>
      <c r="D102" s="158" t="s">
        <v>13</v>
      </c>
      <c r="E102" s="154">
        <v>600</v>
      </c>
      <c r="F102" s="159">
        <f>ROUND(C102*E102,2)</f>
        <v>1800</v>
      </c>
      <c r="G102" s="149"/>
      <c r="H102" s="109"/>
      <c r="I102" s="124"/>
      <c r="J102" s="125"/>
      <c r="K102" s="125"/>
      <c r="L102" s="125"/>
      <c r="M102" s="125"/>
      <c r="N102" s="125"/>
      <c r="O102" s="125"/>
      <c r="P102" s="125"/>
      <c r="Q102" s="110"/>
      <c r="R102" s="110"/>
      <c r="S102" s="110"/>
    </row>
    <row r="103" spans="1:19" s="111" customFormat="1" ht="14.25" customHeight="1" thickTop="1" thickBot="1" x14ac:dyDescent="0.3">
      <c r="A103" s="30"/>
      <c r="B103" s="243"/>
      <c r="C103" s="14"/>
      <c r="D103" s="27"/>
      <c r="E103" s="31"/>
      <c r="F103" s="244"/>
      <c r="G103" s="149"/>
      <c r="H103" s="109"/>
      <c r="I103" s="124"/>
      <c r="J103" s="125"/>
      <c r="K103" s="125"/>
      <c r="L103" s="125"/>
      <c r="M103" s="125"/>
      <c r="N103" s="125"/>
      <c r="O103" s="125"/>
      <c r="P103" s="125"/>
      <c r="Q103" s="110"/>
      <c r="R103" s="110"/>
      <c r="S103" s="110"/>
    </row>
    <row r="104" spans="1:19" s="111" customFormat="1" ht="14.25" customHeight="1" thickTop="1" thickBot="1" x14ac:dyDescent="0.3">
      <c r="A104" s="188">
        <v>6</v>
      </c>
      <c r="B104" s="189" t="s">
        <v>76</v>
      </c>
      <c r="C104" s="87"/>
      <c r="D104" s="27"/>
      <c r="E104" s="88"/>
      <c r="F104" s="87">
        <f t="shared" ref="F104" si="15">ROUND(E104*C104,2)</f>
        <v>0</v>
      </c>
      <c r="G104" s="149"/>
      <c r="H104" s="109"/>
      <c r="I104" s="124"/>
      <c r="J104" s="125"/>
      <c r="K104" s="125"/>
      <c r="L104" s="125"/>
      <c r="M104" s="125"/>
      <c r="N104" s="125"/>
      <c r="O104" s="125"/>
      <c r="P104" s="125"/>
      <c r="Q104" s="110"/>
      <c r="R104" s="110"/>
      <c r="S104" s="110"/>
    </row>
    <row r="105" spans="1:19" s="111" customFormat="1" ht="14.25" customHeight="1" thickTop="1" thickBot="1" x14ac:dyDescent="0.3">
      <c r="A105" s="90">
        <v>6.1</v>
      </c>
      <c r="B105" s="126" t="s">
        <v>73</v>
      </c>
      <c r="C105" s="157">
        <v>8</v>
      </c>
      <c r="D105" s="158" t="s">
        <v>13</v>
      </c>
      <c r="E105" s="154">
        <v>2948.21</v>
      </c>
      <c r="F105" s="159">
        <f t="shared" ref="F105:F107" si="16">ROUND(C105*E105,2)</f>
        <v>23585.68</v>
      </c>
      <c r="G105" s="149"/>
      <c r="H105" s="109"/>
      <c r="I105" s="124"/>
      <c r="J105" s="125"/>
      <c r="K105" s="125"/>
      <c r="L105" s="125"/>
      <c r="M105" s="125"/>
      <c r="N105" s="125"/>
      <c r="O105" s="125"/>
      <c r="P105" s="125"/>
      <c r="Q105" s="110"/>
      <c r="R105" s="110"/>
      <c r="S105" s="110"/>
    </row>
    <row r="106" spans="1:19" s="111" customFormat="1" ht="14.25" customHeight="1" thickTop="1" thickBot="1" x14ac:dyDescent="0.3">
      <c r="A106" s="90">
        <v>6.2</v>
      </c>
      <c r="B106" s="126" t="s">
        <v>74</v>
      </c>
      <c r="C106" s="157">
        <v>3</v>
      </c>
      <c r="D106" s="158" t="s">
        <v>13</v>
      </c>
      <c r="E106" s="154">
        <v>1566.24</v>
      </c>
      <c r="F106" s="159">
        <f t="shared" si="16"/>
        <v>4698.72</v>
      </c>
      <c r="G106" s="149"/>
      <c r="H106" s="109"/>
      <c r="I106" s="124"/>
      <c r="J106" s="125"/>
      <c r="K106" s="125"/>
      <c r="L106" s="125"/>
      <c r="M106" s="125"/>
      <c r="N106" s="125"/>
      <c r="O106" s="125"/>
      <c r="P106" s="125"/>
      <c r="Q106" s="110"/>
      <c r="R106" s="110"/>
      <c r="S106" s="110"/>
    </row>
    <row r="107" spans="1:19" s="111" customFormat="1" ht="14.25" customHeight="1" thickTop="1" thickBot="1" x14ac:dyDescent="0.3">
      <c r="A107" s="90">
        <v>6.3</v>
      </c>
      <c r="B107" s="126" t="s">
        <v>75</v>
      </c>
      <c r="C107" s="157">
        <v>1</v>
      </c>
      <c r="D107" s="158" t="s">
        <v>13</v>
      </c>
      <c r="E107" s="154">
        <v>1384.44</v>
      </c>
      <c r="F107" s="159">
        <f t="shared" si="16"/>
        <v>1384.44</v>
      </c>
      <c r="G107" s="149"/>
      <c r="H107" s="109"/>
      <c r="I107" s="124"/>
      <c r="J107" s="125"/>
      <c r="K107" s="125"/>
      <c r="L107" s="125"/>
      <c r="M107" s="125"/>
      <c r="N107" s="125"/>
      <c r="O107" s="125"/>
      <c r="P107" s="125"/>
      <c r="Q107" s="110"/>
      <c r="R107" s="110"/>
      <c r="S107" s="110"/>
    </row>
    <row r="108" spans="1:19" s="111" customFormat="1" ht="14.25" customHeight="1" thickTop="1" thickBot="1" x14ac:dyDescent="0.3">
      <c r="A108" s="77"/>
      <c r="B108" s="179"/>
      <c r="C108" s="180"/>
      <c r="D108" s="181"/>
      <c r="E108" s="154"/>
      <c r="F108" s="182"/>
      <c r="G108" s="149"/>
      <c r="H108" s="109"/>
      <c r="I108" s="124"/>
      <c r="J108" s="125"/>
      <c r="K108" s="125"/>
      <c r="L108" s="125"/>
      <c r="M108" s="125"/>
      <c r="N108" s="125"/>
      <c r="O108" s="125"/>
      <c r="P108" s="125"/>
      <c r="Q108" s="110"/>
      <c r="R108" s="110"/>
      <c r="S108" s="110"/>
    </row>
    <row r="109" spans="1:19" s="111" customFormat="1" ht="14.25" customHeight="1" thickTop="1" thickBot="1" x14ac:dyDescent="0.3">
      <c r="A109" s="24">
        <v>7</v>
      </c>
      <c r="B109" s="13" t="s">
        <v>34</v>
      </c>
      <c r="C109" s="153"/>
      <c r="D109" s="128"/>
      <c r="E109" s="154"/>
      <c r="F109" s="29">
        <f t="shared" ref="F109" si="17">ROUND(C109*E109,2)</f>
        <v>0</v>
      </c>
      <c r="G109" s="149"/>
      <c r="H109" s="109"/>
      <c r="I109" s="124"/>
      <c r="J109" s="125"/>
      <c r="K109" s="125"/>
      <c r="L109" s="125"/>
      <c r="M109" s="125"/>
      <c r="N109" s="125"/>
      <c r="O109" s="125"/>
      <c r="P109" s="125"/>
      <c r="Q109" s="110"/>
      <c r="R109" s="110"/>
      <c r="S109" s="110"/>
    </row>
    <row r="110" spans="1:19" s="111" customFormat="1" ht="65.25" thickTop="1" thickBot="1" x14ac:dyDescent="0.3">
      <c r="A110" s="153">
        <v>7.1</v>
      </c>
      <c r="B110" s="63" t="s">
        <v>80</v>
      </c>
      <c r="C110" s="195">
        <v>1</v>
      </c>
      <c r="D110" s="196" t="s">
        <v>13</v>
      </c>
      <c r="E110" s="195">
        <v>27844.600000000002</v>
      </c>
      <c r="F110" s="87">
        <f t="shared" ref="F110" si="18">ROUND(E110*C110,2)</f>
        <v>27844.6</v>
      </c>
      <c r="G110" s="149"/>
      <c r="H110" s="109"/>
      <c r="I110" s="124"/>
      <c r="J110" s="125"/>
      <c r="K110" s="125"/>
      <c r="L110" s="125"/>
      <c r="M110" s="125"/>
      <c r="N110" s="125"/>
      <c r="O110" s="125"/>
      <c r="P110" s="125"/>
      <c r="Q110" s="110"/>
      <c r="R110" s="110"/>
      <c r="S110" s="110"/>
    </row>
    <row r="111" spans="1:19" s="111" customFormat="1" ht="14.25" customHeight="1" thickTop="1" thickBot="1" x14ac:dyDescent="0.3">
      <c r="A111" s="78">
        <v>7.6</v>
      </c>
      <c r="B111" s="83" t="s">
        <v>71</v>
      </c>
      <c r="C111" s="84">
        <v>1</v>
      </c>
      <c r="D111" s="85" t="s">
        <v>13</v>
      </c>
      <c r="E111" s="345">
        <v>3780.1</v>
      </c>
      <c r="F111" s="86">
        <f t="shared" ref="F111" si="19">ROUND(C111*E111,2)</f>
        <v>3780.1</v>
      </c>
      <c r="G111" s="149"/>
      <c r="H111" s="109"/>
      <c r="I111" s="124"/>
      <c r="J111" s="125"/>
      <c r="K111" s="125"/>
      <c r="L111" s="125"/>
      <c r="M111" s="125"/>
      <c r="N111" s="125"/>
      <c r="O111" s="125"/>
      <c r="P111" s="125"/>
      <c r="Q111" s="110"/>
      <c r="R111" s="110"/>
      <c r="S111" s="110"/>
    </row>
    <row r="112" spans="1:19" s="111" customFormat="1" ht="14.25" customHeight="1" thickTop="1" thickBot="1" x14ac:dyDescent="0.3">
      <c r="A112" s="318"/>
      <c r="B112" s="319"/>
      <c r="C112" s="320"/>
      <c r="D112" s="321"/>
      <c r="E112" s="322"/>
      <c r="F112" s="323"/>
      <c r="G112" s="149"/>
      <c r="H112" s="109"/>
      <c r="I112" s="124"/>
      <c r="J112" s="125"/>
      <c r="K112" s="125"/>
      <c r="L112" s="125"/>
      <c r="M112" s="125"/>
      <c r="N112" s="125"/>
      <c r="O112" s="125"/>
      <c r="P112" s="125"/>
      <c r="Q112" s="110"/>
      <c r="R112" s="110"/>
      <c r="S112" s="110"/>
    </row>
    <row r="113" spans="1:19" s="111" customFormat="1" ht="14.25" customHeight="1" thickTop="1" thickBot="1" x14ac:dyDescent="0.3">
      <c r="A113" s="188">
        <v>9</v>
      </c>
      <c r="B113" s="60" t="s">
        <v>56</v>
      </c>
      <c r="C113" s="206"/>
      <c r="D113" s="207"/>
      <c r="E113" s="206"/>
      <c r="F113" s="14">
        <f>+ROUND(C113*E113,2)</f>
        <v>0</v>
      </c>
      <c r="G113" s="149"/>
      <c r="H113" s="109"/>
      <c r="I113" s="124"/>
      <c r="J113" s="125"/>
      <c r="K113" s="125"/>
      <c r="L113" s="125"/>
      <c r="M113" s="125"/>
      <c r="N113" s="125"/>
      <c r="O113" s="125"/>
      <c r="P113" s="125"/>
      <c r="Q113" s="110"/>
      <c r="R113" s="110"/>
      <c r="S113" s="110"/>
    </row>
    <row r="114" spans="1:19" s="111" customFormat="1" ht="14.25" customHeight="1" thickTop="1" thickBot="1" x14ac:dyDescent="0.3">
      <c r="A114" s="76">
        <v>9.1</v>
      </c>
      <c r="B114" s="155" t="s">
        <v>67</v>
      </c>
      <c r="C114" s="209">
        <v>20</v>
      </c>
      <c r="D114" s="27" t="s">
        <v>68</v>
      </c>
      <c r="E114" s="210">
        <v>74.849999999999994</v>
      </c>
      <c r="F114" s="69">
        <f t="shared" ref="F114:F116" si="20">+ROUND(C114*E114,2)</f>
        <v>1497</v>
      </c>
      <c r="G114" s="149"/>
      <c r="H114" s="109"/>
      <c r="I114" s="124"/>
      <c r="J114" s="125"/>
      <c r="K114" s="125"/>
      <c r="L114" s="125"/>
      <c r="M114" s="125"/>
      <c r="N114" s="125"/>
      <c r="O114" s="125"/>
      <c r="P114" s="125"/>
      <c r="Q114" s="110"/>
      <c r="R114" s="110"/>
      <c r="S114" s="110"/>
    </row>
    <row r="115" spans="1:19" s="111" customFormat="1" ht="14.25" customHeight="1" thickTop="1" thickBot="1" x14ac:dyDescent="0.3">
      <c r="A115" s="211">
        <v>9.1999999999999993</v>
      </c>
      <c r="B115" s="212" t="s">
        <v>69</v>
      </c>
      <c r="C115" s="209">
        <v>8</v>
      </c>
      <c r="D115" s="27" t="s">
        <v>11</v>
      </c>
      <c r="E115" s="210">
        <v>40.65</v>
      </c>
      <c r="F115" s="69">
        <f t="shared" si="20"/>
        <v>325.2</v>
      </c>
      <c r="G115" s="149"/>
      <c r="H115" s="109"/>
      <c r="I115" s="124"/>
      <c r="J115" s="125"/>
      <c r="K115" s="125"/>
      <c r="L115" s="125"/>
      <c r="M115" s="125"/>
      <c r="N115" s="125"/>
      <c r="O115" s="125"/>
      <c r="P115" s="125"/>
      <c r="Q115" s="110"/>
      <c r="R115" s="110"/>
      <c r="S115" s="110"/>
    </row>
    <row r="116" spans="1:19" s="111" customFormat="1" ht="14.25" customHeight="1" thickTop="1" thickBot="1" x14ac:dyDescent="0.3">
      <c r="A116" s="76">
        <v>9.3000000000000007</v>
      </c>
      <c r="B116" s="61" t="s">
        <v>57</v>
      </c>
      <c r="C116" s="206">
        <v>11</v>
      </c>
      <c r="D116" s="207" t="s">
        <v>10</v>
      </c>
      <c r="E116" s="206">
        <v>210</v>
      </c>
      <c r="F116" s="14">
        <f t="shared" si="20"/>
        <v>2310</v>
      </c>
      <c r="G116" s="149"/>
      <c r="H116" s="109"/>
      <c r="I116" s="124"/>
      <c r="J116" s="125"/>
      <c r="K116" s="125"/>
      <c r="L116" s="125"/>
      <c r="M116" s="125"/>
      <c r="N116" s="125"/>
      <c r="O116" s="125"/>
      <c r="P116" s="125"/>
      <c r="Q116" s="110"/>
      <c r="R116" s="110"/>
      <c r="S116" s="110"/>
    </row>
    <row r="117" spans="1:19" s="259" customFormat="1" ht="14.25" customHeight="1" thickTop="1" thickBot="1" x14ac:dyDescent="0.3">
      <c r="A117" s="102"/>
      <c r="B117" s="252" t="s">
        <v>95</v>
      </c>
      <c r="C117" s="103"/>
      <c r="D117" s="253"/>
      <c r="E117" s="104"/>
      <c r="F117" s="254">
        <f>SUM(F85:F116)</f>
        <v>179158.57</v>
      </c>
      <c r="G117" s="149"/>
      <c r="H117" s="255"/>
      <c r="I117" s="256"/>
      <c r="J117" s="257"/>
      <c r="K117" s="257"/>
      <c r="L117" s="257"/>
      <c r="M117" s="257"/>
      <c r="N117" s="257"/>
      <c r="O117" s="257"/>
      <c r="P117" s="257"/>
      <c r="Q117" s="258"/>
      <c r="R117" s="258"/>
      <c r="S117" s="258"/>
    </row>
    <row r="118" spans="1:19" s="111" customFormat="1" ht="14.25" customHeight="1" thickTop="1" thickBot="1" x14ac:dyDescent="0.3">
      <c r="A118" s="30"/>
      <c r="B118" s="243"/>
      <c r="C118" s="14"/>
      <c r="D118" s="27"/>
      <c r="E118" s="31"/>
      <c r="F118" s="244"/>
      <c r="G118" s="149"/>
      <c r="H118" s="109"/>
      <c r="I118" s="124"/>
      <c r="J118" s="125"/>
      <c r="K118" s="125"/>
      <c r="L118" s="125"/>
      <c r="M118" s="125"/>
      <c r="N118" s="125"/>
      <c r="O118" s="125"/>
      <c r="P118" s="125"/>
      <c r="Q118" s="110"/>
      <c r="R118" s="110"/>
      <c r="S118" s="110"/>
    </row>
    <row r="119" spans="1:19" s="111" customFormat="1" ht="14.25" customHeight="1" thickTop="1" thickBot="1" x14ac:dyDescent="0.3">
      <c r="A119" s="30"/>
      <c r="B119" s="243" t="s">
        <v>109</v>
      </c>
      <c r="C119" s="14"/>
      <c r="D119" s="27"/>
      <c r="E119" s="31"/>
      <c r="F119" s="244"/>
      <c r="G119" s="149"/>
      <c r="H119" s="109"/>
      <c r="I119" s="124"/>
      <c r="J119" s="125"/>
      <c r="K119" s="125"/>
      <c r="L119" s="125"/>
      <c r="M119" s="125"/>
      <c r="N119" s="125"/>
      <c r="O119" s="125"/>
      <c r="P119" s="125"/>
      <c r="Q119" s="110"/>
      <c r="R119" s="110"/>
      <c r="S119" s="110"/>
    </row>
    <row r="120" spans="1:19" s="111" customFormat="1" ht="14.25" customHeight="1" thickTop="1" thickBot="1" x14ac:dyDescent="0.3">
      <c r="A120" s="30"/>
      <c r="B120" s="243"/>
      <c r="C120" s="14"/>
      <c r="D120" s="27"/>
      <c r="E120" s="31"/>
      <c r="F120" s="244"/>
      <c r="G120" s="149"/>
      <c r="H120" s="109"/>
      <c r="I120" s="124"/>
      <c r="J120" s="125"/>
      <c r="K120" s="125"/>
      <c r="L120" s="125"/>
      <c r="M120" s="125"/>
      <c r="N120" s="125"/>
      <c r="O120" s="125"/>
      <c r="P120" s="125"/>
      <c r="Q120" s="110"/>
      <c r="R120" s="110"/>
      <c r="S120" s="110"/>
    </row>
    <row r="121" spans="1:19" s="111" customFormat="1" ht="14.25" customHeight="1" thickTop="1" thickBot="1" x14ac:dyDescent="0.3">
      <c r="A121" s="24">
        <v>2</v>
      </c>
      <c r="B121" s="13" t="s">
        <v>9</v>
      </c>
      <c r="C121" s="148"/>
      <c r="D121" s="128"/>
      <c r="E121" s="28"/>
      <c r="F121" s="29">
        <f>ROUND(C121*E121,2)</f>
        <v>0</v>
      </c>
      <c r="G121" s="149"/>
      <c r="H121" s="109"/>
      <c r="I121" s="124"/>
      <c r="J121" s="125"/>
      <c r="K121" s="125"/>
      <c r="L121" s="125"/>
      <c r="M121" s="125"/>
      <c r="N121" s="125"/>
      <c r="O121" s="125"/>
      <c r="P121" s="125"/>
      <c r="Q121" s="110"/>
      <c r="R121" s="110"/>
      <c r="S121" s="110"/>
    </row>
    <row r="122" spans="1:19" s="111" customFormat="1" ht="14.25" customHeight="1" thickTop="1" thickBot="1" x14ac:dyDescent="0.3">
      <c r="A122" s="22">
        <v>2.2000000000000002</v>
      </c>
      <c r="B122" s="11" t="s">
        <v>37</v>
      </c>
      <c r="C122" s="28">
        <v>84.14</v>
      </c>
      <c r="D122" s="128" t="s">
        <v>10</v>
      </c>
      <c r="E122" s="28">
        <v>259.81</v>
      </c>
      <c r="F122" s="29">
        <f t="shared" ref="F122:F139" si="21">ROUND(C122*E122,2)</f>
        <v>21860.41</v>
      </c>
      <c r="G122" s="149"/>
      <c r="H122" s="109"/>
      <c r="I122" s="124"/>
      <c r="J122" s="125"/>
      <c r="K122" s="125"/>
      <c r="L122" s="125"/>
      <c r="M122" s="125"/>
      <c r="N122" s="125"/>
      <c r="O122" s="125"/>
      <c r="P122" s="125"/>
      <c r="Q122" s="110"/>
      <c r="R122" s="110"/>
      <c r="S122" s="110"/>
    </row>
    <row r="123" spans="1:19" s="111" customFormat="1" ht="14.25" customHeight="1" thickTop="1" thickBot="1" x14ac:dyDescent="0.3">
      <c r="A123" s="30"/>
      <c r="B123" s="243"/>
      <c r="C123" s="14"/>
      <c r="D123" s="27"/>
      <c r="E123" s="31"/>
      <c r="F123" s="29">
        <f t="shared" si="21"/>
        <v>0</v>
      </c>
      <c r="G123" s="149"/>
      <c r="H123" s="109"/>
      <c r="I123" s="124"/>
      <c r="J123" s="125"/>
      <c r="K123" s="125"/>
      <c r="L123" s="125"/>
      <c r="M123" s="125"/>
      <c r="N123" s="125"/>
      <c r="O123" s="125"/>
      <c r="P123" s="125"/>
      <c r="Q123" s="110"/>
      <c r="R123" s="110"/>
      <c r="S123" s="110"/>
    </row>
    <row r="124" spans="1:19" s="111" customFormat="1" ht="14.25" customHeight="1" thickTop="1" thickBot="1" x14ac:dyDescent="0.3">
      <c r="A124" s="24">
        <v>4</v>
      </c>
      <c r="B124" s="13" t="s">
        <v>35</v>
      </c>
      <c r="C124" s="26"/>
      <c r="D124" s="147"/>
      <c r="E124" s="26"/>
      <c r="F124" s="29">
        <f t="shared" si="21"/>
        <v>0</v>
      </c>
      <c r="G124" s="149"/>
      <c r="H124" s="109"/>
      <c r="I124" s="124"/>
      <c r="J124" s="125"/>
      <c r="K124" s="125"/>
      <c r="L124" s="125"/>
      <c r="M124" s="125"/>
      <c r="N124" s="125"/>
      <c r="O124" s="125"/>
      <c r="P124" s="125"/>
      <c r="Q124" s="110"/>
      <c r="R124" s="110"/>
      <c r="S124" s="110"/>
    </row>
    <row r="125" spans="1:19" s="111" customFormat="1" ht="14.25" customHeight="1" thickTop="1" thickBot="1" x14ac:dyDescent="0.3">
      <c r="A125" s="22">
        <v>4.0999999999999996</v>
      </c>
      <c r="B125" s="11" t="s">
        <v>45</v>
      </c>
      <c r="C125" s="28">
        <v>1063.2</v>
      </c>
      <c r="D125" s="128" t="s">
        <v>12</v>
      </c>
      <c r="E125" s="28">
        <v>34.92</v>
      </c>
      <c r="F125" s="29">
        <f t="shared" si="21"/>
        <v>37126.94</v>
      </c>
      <c r="G125" s="149"/>
      <c r="H125" s="109"/>
      <c r="I125" s="124"/>
      <c r="J125" s="125"/>
      <c r="K125" s="125"/>
      <c r="L125" s="125"/>
      <c r="M125" s="125"/>
      <c r="N125" s="125"/>
      <c r="O125" s="125"/>
      <c r="P125" s="125"/>
      <c r="Q125" s="110"/>
      <c r="R125" s="110"/>
      <c r="S125" s="110"/>
    </row>
    <row r="126" spans="1:19" s="111" customFormat="1" ht="14.25" customHeight="1" thickTop="1" thickBot="1" x14ac:dyDescent="0.3">
      <c r="A126" s="30"/>
      <c r="B126" s="243"/>
      <c r="C126" s="14"/>
      <c r="D126" s="27"/>
      <c r="E126" s="31"/>
      <c r="F126" s="29">
        <f t="shared" si="21"/>
        <v>0</v>
      </c>
      <c r="G126" s="149"/>
      <c r="H126" s="109"/>
      <c r="I126" s="124"/>
      <c r="J126" s="125"/>
      <c r="K126" s="125"/>
      <c r="L126" s="125"/>
      <c r="M126" s="125"/>
      <c r="N126" s="125"/>
      <c r="O126" s="125"/>
      <c r="P126" s="125"/>
      <c r="Q126" s="110"/>
      <c r="R126" s="110"/>
      <c r="S126" s="110"/>
    </row>
    <row r="127" spans="1:19" s="111" customFormat="1" ht="27" thickTop="1" thickBot="1" x14ac:dyDescent="0.3">
      <c r="A127" s="24">
        <v>5</v>
      </c>
      <c r="B127" s="13" t="s">
        <v>86</v>
      </c>
      <c r="C127" s="153"/>
      <c r="D127" s="128"/>
      <c r="E127" s="154"/>
      <c r="F127" s="29">
        <f t="shared" si="21"/>
        <v>0</v>
      </c>
      <c r="G127" s="149"/>
      <c r="H127" s="109"/>
      <c r="I127" s="124"/>
      <c r="J127" s="125"/>
      <c r="K127" s="125"/>
      <c r="L127" s="125"/>
      <c r="M127" s="125"/>
      <c r="N127" s="125"/>
      <c r="O127" s="125"/>
      <c r="P127" s="125"/>
      <c r="Q127" s="110"/>
      <c r="R127" s="110"/>
      <c r="S127" s="110"/>
    </row>
    <row r="128" spans="1:19" s="111" customFormat="1" ht="14.25" customHeight="1" thickTop="1" thickBot="1" x14ac:dyDescent="0.3">
      <c r="A128" s="22">
        <v>5.6</v>
      </c>
      <c r="B128" s="11" t="s">
        <v>91</v>
      </c>
      <c r="C128" s="87">
        <v>1</v>
      </c>
      <c r="D128" s="27" t="s">
        <v>13</v>
      </c>
      <c r="E128" s="88">
        <v>3363.01</v>
      </c>
      <c r="F128" s="29">
        <f t="shared" si="21"/>
        <v>3363.01</v>
      </c>
      <c r="G128" s="149"/>
      <c r="H128" s="109"/>
      <c r="I128" s="124"/>
      <c r="J128" s="125"/>
      <c r="K128" s="125"/>
      <c r="L128" s="125"/>
      <c r="M128" s="125"/>
      <c r="N128" s="125"/>
      <c r="O128" s="125"/>
      <c r="P128" s="125"/>
      <c r="Q128" s="110"/>
      <c r="R128" s="110"/>
      <c r="S128" s="110"/>
    </row>
    <row r="129" spans="1:19" s="111" customFormat="1" ht="14.25" customHeight="1" thickTop="1" thickBot="1" x14ac:dyDescent="0.3">
      <c r="A129" s="30"/>
      <c r="B129" s="243"/>
      <c r="C129" s="14"/>
      <c r="D129" s="27"/>
      <c r="E129" s="31"/>
      <c r="F129" s="29">
        <f t="shared" si="21"/>
        <v>0</v>
      </c>
      <c r="G129" s="149"/>
      <c r="H129" s="109"/>
      <c r="I129" s="124"/>
      <c r="J129" s="125"/>
      <c r="K129" s="125"/>
      <c r="L129" s="125"/>
      <c r="M129" s="125"/>
      <c r="N129" s="125"/>
      <c r="O129" s="125"/>
      <c r="P129" s="125"/>
      <c r="Q129" s="110"/>
      <c r="R129" s="110"/>
      <c r="S129" s="110"/>
    </row>
    <row r="130" spans="1:19" s="111" customFormat="1" ht="14.25" customHeight="1" thickTop="1" thickBot="1" x14ac:dyDescent="0.3">
      <c r="A130" s="24">
        <v>7</v>
      </c>
      <c r="B130" s="13" t="s">
        <v>34</v>
      </c>
      <c r="C130" s="14"/>
      <c r="D130" s="27"/>
      <c r="E130" s="31"/>
      <c r="F130" s="29">
        <f t="shared" si="21"/>
        <v>0</v>
      </c>
      <c r="G130" s="149"/>
      <c r="H130" s="109"/>
      <c r="I130" s="124"/>
      <c r="J130" s="125"/>
      <c r="K130" s="125"/>
      <c r="L130" s="125"/>
      <c r="M130" s="125"/>
      <c r="N130" s="125"/>
      <c r="O130" s="125"/>
      <c r="P130" s="125"/>
      <c r="Q130" s="110"/>
      <c r="R130" s="110"/>
      <c r="S130" s="110"/>
    </row>
    <row r="131" spans="1:19" s="111" customFormat="1" ht="14.25" customHeight="1" thickTop="1" thickBot="1" x14ac:dyDescent="0.3">
      <c r="A131" s="78">
        <v>7.6</v>
      </c>
      <c r="B131" s="83" t="s">
        <v>71</v>
      </c>
      <c r="C131" s="84">
        <v>3</v>
      </c>
      <c r="D131" s="85" t="s">
        <v>13</v>
      </c>
      <c r="E131" s="345">
        <v>37938.639999999999</v>
      </c>
      <c r="F131" s="29">
        <f t="shared" si="21"/>
        <v>113815.92</v>
      </c>
      <c r="G131" s="149"/>
      <c r="H131" s="109"/>
      <c r="I131" s="124"/>
      <c r="J131" s="125"/>
      <c r="K131" s="125"/>
      <c r="L131" s="125"/>
      <c r="M131" s="125"/>
      <c r="N131" s="125"/>
      <c r="O131" s="125"/>
      <c r="P131" s="125"/>
      <c r="Q131" s="110"/>
      <c r="R131" s="110"/>
      <c r="S131" s="110"/>
    </row>
    <row r="132" spans="1:19" s="111" customFormat="1" ht="14.25" customHeight="1" thickTop="1" thickBot="1" x14ac:dyDescent="0.3">
      <c r="A132" s="30"/>
      <c r="B132" s="243"/>
      <c r="C132" s="14"/>
      <c r="D132" s="27"/>
      <c r="E132" s="31"/>
      <c r="F132" s="29">
        <f t="shared" si="21"/>
        <v>0</v>
      </c>
      <c r="G132" s="149"/>
      <c r="H132" s="109"/>
      <c r="I132" s="124"/>
      <c r="J132" s="125"/>
      <c r="K132" s="125"/>
      <c r="L132" s="125"/>
      <c r="M132" s="125"/>
      <c r="N132" s="125"/>
      <c r="O132" s="125"/>
      <c r="P132" s="125"/>
      <c r="Q132" s="110"/>
      <c r="R132" s="110"/>
      <c r="S132" s="110"/>
    </row>
    <row r="133" spans="1:19" s="111" customFormat="1" ht="14.25" customHeight="1" thickTop="1" thickBot="1" x14ac:dyDescent="0.3">
      <c r="A133" s="188">
        <v>9</v>
      </c>
      <c r="B133" s="60" t="s">
        <v>56</v>
      </c>
      <c r="C133" s="206"/>
      <c r="D133" s="207"/>
      <c r="E133" s="206"/>
      <c r="F133" s="29">
        <f t="shared" si="21"/>
        <v>0</v>
      </c>
      <c r="G133" s="149"/>
      <c r="H133" s="109"/>
      <c r="I133" s="124"/>
      <c r="J133" s="125"/>
      <c r="K133" s="125"/>
      <c r="L133" s="125"/>
      <c r="M133" s="125"/>
      <c r="N133" s="125"/>
      <c r="O133" s="125"/>
      <c r="P133" s="125"/>
      <c r="Q133" s="110"/>
      <c r="R133" s="110"/>
      <c r="S133" s="110"/>
    </row>
    <row r="134" spans="1:19" s="111" customFormat="1" ht="14.25" customHeight="1" thickTop="1" thickBot="1" x14ac:dyDescent="0.3">
      <c r="A134" s="76">
        <v>9.3000000000000007</v>
      </c>
      <c r="B134" s="61" t="s">
        <v>57</v>
      </c>
      <c r="C134" s="206">
        <v>432</v>
      </c>
      <c r="D134" s="207" t="s">
        <v>10</v>
      </c>
      <c r="E134" s="206">
        <v>104.97</v>
      </c>
      <c r="F134" s="29">
        <f t="shared" si="21"/>
        <v>45347.040000000001</v>
      </c>
      <c r="G134" s="149"/>
      <c r="H134" s="109"/>
      <c r="I134" s="124"/>
      <c r="J134" s="125"/>
      <c r="K134" s="125"/>
      <c r="L134" s="125"/>
      <c r="M134" s="125"/>
      <c r="N134" s="125"/>
      <c r="O134" s="125"/>
      <c r="P134" s="125"/>
      <c r="Q134" s="110"/>
      <c r="R134" s="110"/>
      <c r="S134" s="110"/>
    </row>
    <row r="135" spans="1:19" s="111" customFormat="1" ht="14.25" customHeight="1" thickTop="1" thickBot="1" x14ac:dyDescent="0.3">
      <c r="A135" s="30"/>
      <c r="B135" s="243"/>
      <c r="C135" s="14"/>
      <c r="D135" s="27"/>
      <c r="E135" s="31"/>
      <c r="F135" s="29">
        <f t="shared" si="21"/>
        <v>0</v>
      </c>
      <c r="G135" s="149"/>
      <c r="H135" s="109"/>
      <c r="I135" s="124"/>
      <c r="J135" s="125"/>
      <c r="K135" s="125"/>
      <c r="L135" s="125"/>
      <c r="M135" s="125"/>
      <c r="N135" s="125"/>
      <c r="O135" s="125"/>
      <c r="P135" s="125"/>
      <c r="Q135" s="110"/>
      <c r="R135" s="110"/>
      <c r="S135" s="110"/>
    </row>
    <row r="136" spans="1:19" s="111" customFormat="1" ht="52.5" thickTop="1" thickBot="1" x14ac:dyDescent="0.3">
      <c r="A136" s="214">
        <v>10</v>
      </c>
      <c r="B136" s="60" t="s">
        <v>82</v>
      </c>
      <c r="C136" s="94"/>
      <c r="D136" s="95"/>
      <c r="E136" s="346"/>
      <c r="F136" s="29">
        <f t="shared" si="21"/>
        <v>0</v>
      </c>
      <c r="G136" s="149"/>
      <c r="H136" s="109"/>
      <c r="I136" s="124"/>
      <c r="J136" s="125"/>
      <c r="K136" s="125"/>
      <c r="L136" s="125"/>
      <c r="M136" s="125"/>
      <c r="N136" s="125"/>
      <c r="O136" s="125"/>
      <c r="P136" s="125"/>
      <c r="Q136" s="110"/>
      <c r="R136" s="110"/>
      <c r="S136" s="110"/>
    </row>
    <row r="137" spans="1:19" s="111" customFormat="1" ht="14.25" customHeight="1" thickTop="1" thickBot="1" x14ac:dyDescent="0.3">
      <c r="A137" s="219">
        <v>10.1</v>
      </c>
      <c r="B137" s="12" t="s">
        <v>83</v>
      </c>
      <c r="C137" s="99">
        <v>1</v>
      </c>
      <c r="D137" s="96" t="s">
        <v>13</v>
      </c>
      <c r="E137" s="99">
        <v>4643.79</v>
      </c>
      <c r="F137" s="29">
        <f t="shared" si="21"/>
        <v>4643.79</v>
      </c>
      <c r="G137" s="149"/>
      <c r="H137" s="109"/>
      <c r="I137" s="124"/>
      <c r="J137" s="125"/>
      <c r="K137" s="125"/>
      <c r="L137" s="125"/>
      <c r="M137" s="125"/>
      <c r="N137" s="125"/>
      <c r="O137" s="125"/>
      <c r="P137" s="125"/>
      <c r="Q137" s="110"/>
      <c r="R137" s="110"/>
      <c r="S137" s="110"/>
    </row>
    <row r="138" spans="1:19" s="111" customFormat="1" ht="14.25" customHeight="1" thickTop="1" thickBot="1" x14ac:dyDescent="0.3">
      <c r="A138" s="153"/>
      <c r="B138" s="11"/>
      <c r="C138" s="154"/>
      <c r="D138" s="207"/>
      <c r="E138" s="206"/>
      <c r="F138" s="29">
        <f t="shared" si="21"/>
        <v>0</v>
      </c>
      <c r="G138" s="149"/>
      <c r="H138" s="109"/>
      <c r="I138" s="124"/>
      <c r="J138" s="125"/>
      <c r="K138" s="125"/>
      <c r="L138" s="125"/>
      <c r="M138" s="125"/>
      <c r="N138" s="125"/>
      <c r="O138" s="125"/>
      <c r="P138" s="125"/>
      <c r="Q138" s="110"/>
      <c r="R138" s="110"/>
      <c r="S138" s="110"/>
    </row>
    <row r="139" spans="1:19" s="111" customFormat="1" ht="39.75" thickTop="1" thickBot="1" x14ac:dyDescent="0.3">
      <c r="A139" s="24">
        <v>11</v>
      </c>
      <c r="B139" s="12" t="s">
        <v>39</v>
      </c>
      <c r="C139" s="28">
        <v>1010.15</v>
      </c>
      <c r="D139" s="128" t="s">
        <v>12</v>
      </c>
      <c r="E139" s="154">
        <v>37.799999999999997</v>
      </c>
      <c r="F139" s="29">
        <f t="shared" si="21"/>
        <v>38183.67</v>
      </c>
      <c r="G139" s="149"/>
      <c r="H139" s="109"/>
      <c r="I139" s="124"/>
      <c r="J139" s="125"/>
      <c r="K139" s="125"/>
      <c r="L139" s="125"/>
      <c r="M139" s="125"/>
      <c r="N139" s="125"/>
      <c r="O139" s="125"/>
      <c r="P139" s="125"/>
      <c r="Q139" s="110"/>
      <c r="R139" s="110"/>
      <c r="S139" s="110"/>
    </row>
    <row r="140" spans="1:19" s="259" customFormat="1" ht="14.25" customHeight="1" thickTop="1" thickBot="1" x14ac:dyDescent="0.3">
      <c r="A140" s="102"/>
      <c r="B140" s="252" t="s">
        <v>110</v>
      </c>
      <c r="C140" s="103"/>
      <c r="D140" s="253"/>
      <c r="E140" s="104"/>
      <c r="F140" s="254">
        <f>SUM(F121:F139)</f>
        <v>264340.78000000003</v>
      </c>
      <c r="G140" s="149"/>
      <c r="H140" s="255"/>
      <c r="I140" s="256"/>
      <c r="J140" s="257"/>
      <c r="K140" s="257"/>
      <c r="L140" s="257"/>
      <c r="M140" s="257"/>
      <c r="N140" s="257"/>
      <c r="O140" s="257"/>
      <c r="P140" s="257"/>
      <c r="Q140" s="258"/>
      <c r="R140" s="258"/>
      <c r="S140" s="258"/>
    </row>
    <row r="141" spans="1:19" s="111" customFormat="1" ht="9" customHeight="1" thickTop="1" thickBot="1" x14ac:dyDescent="0.3">
      <c r="A141" s="30"/>
      <c r="B141" s="243"/>
      <c r="C141" s="14"/>
      <c r="D141" s="27"/>
      <c r="E141" s="31"/>
      <c r="F141" s="244"/>
      <c r="G141" s="149"/>
      <c r="H141" s="109"/>
      <c r="I141" s="124"/>
      <c r="J141" s="125"/>
      <c r="K141" s="125"/>
      <c r="L141" s="125"/>
      <c r="M141" s="125"/>
      <c r="N141" s="125"/>
      <c r="O141" s="125"/>
      <c r="P141" s="125"/>
      <c r="Q141" s="110"/>
      <c r="R141" s="110"/>
      <c r="S141" s="110"/>
    </row>
    <row r="142" spans="1:19" s="111" customFormat="1" ht="14.25" customHeight="1" thickTop="1" thickBot="1" x14ac:dyDescent="0.3">
      <c r="A142" s="30"/>
      <c r="B142" s="243" t="s">
        <v>96</v>
      </c>
      <c r="C142" s="14"/>
      <c r="D142" s="27"/>
      <c r="E142" s="31"/>
      <c r="F142" s="244"/>
      <c r="G142" s="149"/>
      <c r="H142" s="109"/>
      <c r="I142" s="124"/>
      <c r="J142" s="125"/>
      <c r="K142" s="125"/>
      <c r="L142" s="125"/>
      <c r="M142" s="125"/>
      <c r="N142" s="125"/>
      <c r="O142" s="125"/>
      <c r="P142" s="125"/>
      <c r="Q142" s="110"/>
      <c r="R142" s="110"/>
      <c r="S142" s="110"/>
    </row>
    <row r="143" spans="1:19" s="111" customFormat="1" ht="6.75" customHeight="1" thickTop="1" thickBot="1" x14ac:dyDescent="0.3">
      <c r="A143" s="30"/>
      <c r="B143" s="243"/>
      <c r="C143" s="14"/>
      <c r="D143" s="27"/>
      <c r="E143" s="31"/>
      <c r="F143" s="244"/>
      <c r="G143" s="149"/>
      <c r="H143" s="109"/>
      <c r="I143" s="124"/>
      <c r="J143" s="125"/>
      <c r="K143" s="125"/>
      <c r="L143" s="125"/>
      <c r="M143" s="125"/>
      <c r="N143" s="125"/>
      <c r="O143" s="125"/>
      <c r="P143" s="125"/>
      <c r="Q143" s="110"/>
      <c r="R143" s="110"/>
      <c r="S143" s="110"/>
    </row>
    <row r="144" spans="1:19" s="111" customFormat="1" ht="14.25" customHeight="1" thickTop="1" thickBot="1" x14ac:dyDescent="0.3">
      <c r="A144" s="24">
        <v>2</v>
      </c>
      <c r="B144" s="13" t="s">
        <v>9</v>
      </c>
      <c r="C144" s="14"/>
      <c r="D144" s="27"/>
      <c r="E144" s="31"/>
      <c r="F144" s="29">
        <f t="shared" ref="F144:F160" si="22">ROUND(C144*E144,2)</f>
        <v>0</v>
      </c>
      <c r="G144" s="149"/>
      <c r="H144" s="109"/>
      <c r="I144" s="124"/>
      <c r="J144" s="125"/>
      <c r="K144" s="125"/>
      <c r="L144" s="125"/>
      <c r="M144" s="125"/>
      <c r="N144" s="125"/>
      <c r="O144" s="125"/>
      <c r="P144" s="125"/>
      <c r="Q144" s="110"/>
      <c r="R144" s="110"/>
      <c r="S144" s="110"/>
    </row>
    <row r="145" spans="1:19" s="111" customFormat="1" ht="14.25" customHeight="1" thickTop="1" thickBot="1" x14ac:dyDescent="0.3">
      <c r="A145" s="30">
        <v>2.5</v>
      </c>
      <c r="B145" s="11" t="s">
        <v>97</v>
      </c>
      <c r="C145" s="14">
        <v>110.4</v>
      </c>
      <c r="D145" s="27" t="s">
        <v>10</v>
      </c>
      <c r="E145" s="14">
        <v>3367.57</v>
      </c>
      <c r="F145" s="29">
        <f t="shared" si="22"/>
        <v>371779.73</v>
      </c>
      <c r="G145" s="149"/>
      <c r="H145" s="109"/>
      <c r="I145" s="124"/>
      <c r="J145" s="125"/>
      <c r="K145" s="125"/>
      <c r="L145" s="125"/>
      <c r="M145" s="125"/>
      <c r="N145" s="125"/>
      <c r="O145" s="125"/>
      <c r="P145" s="125"/>
      <c r="Q145" s="110"/>
      <c r="R145" s="110"/>
      <c r="S145" s="110"/>
    </row>
    <row r="146" spans="1:19" s="111" customFormat="1" ht="39.75" thickTop="1" thickBot="1" x14ac:dyDescent="0.3">
      <c r="A146" s="30">
        <v>2.6</v>
      </c>
      <c r="B146" s="11" t="s">
        <v>104</v>
      </c>
      <c r="C146" s="14">
        <v>221</v>
      </c>
      <c r="D146" s="27" t="s">
        <v>10</v>
      </c>
      <c r="E146" s="14">
        <v>601.80999999999995</v>
      </c>
      <c r="F146" s="29">
        <f t="shared" si="22"/>
        <v>133000.01</v>
      </c>
      <c r="G146" s="149"/>
      <c r="H146" s="109"/>
      <c r="I146" s="124"/>
      <c r="J146" s="125"/>
      <c r="K146" s="125"/>
      <c r="L146" s="125"/>
      <c r="M146" s="125"/>
      <c r="N146" s="125"/>
      <c r="O146" s="125"/>
      <c r="P146" s="125"/>
      <c r="Q146" s="110"/>
      <c r="R146" s="110"/>
      <c r="S146" s="110"/>
    </row>
    <row r="147" spans="1:19" s="111" customFormat="1" ht="27" thickTop="1" thickBot="1" x14ac:dyDescent="0.3">
      <c r="A147" s="318">
        <v>2.7</v>
      </c>
      <c r="B147" s="324" t="s">
        <v>105</v>
      </c>
      <c r="C147" s="320">
        <v>9945</v>
      </c>
      <c r="D147" s="321" t="s">
        <v>103</v>
      </c>
      <c r="E147" s="320">
        <v>18.87</v>
      </c>
      <c r="F147" s="325">
        <f t="shared" si="22"/>
        <v>187662.15</v>
      </c>
      <c r="G147" s="149"/>
      <c r="H147" s="109"/>
      <c r="I147" s="124"/>
      <c r="J147" s="125"/>
      <c r="K147" s="125"/>
      <c r="L147" s="125"/>
      <c r="M147" s="125"/>
      <c r="N147" s="125"/>
      <c r="O147" s="125"/>
      <c r="P147" s="125"/>
      <c r="Q147" s="110"/>
      <c r="R147" s="110"/>
      <c r="S147" s="110"/>
    </row>
    <row r="148" spans="1:19" s="265" customFormat="1" ht="14.25" customHeight="1" thickTop="1" thickBot="1" x14ac:dyDescent="0.3">
      <c r="A148" s="30">
        <v>2.8</v>
      </c>
      <c r="B148" s="260" t="s">
        <v>98</v>
      </c>
      <c r="C148" s="14">
        <v>127.7</v>
      </c>
      <c r="D148" s="27" t="s">
        <v>12</v>
      </c>
      <c r="E148" s="14">
        <v>250</v>
      </c>
      <c r="F148" s="29">
        <f t="shared" si="22"/>
        <v>31925</v>
      </c>
      <c r="G148" s="149"/>
      <c r="H148" s="261"/>
      <c r="I148" s="262"/>
      <c r="J148" s="263"/>
      <c r="K148" s="263"/>
      <c r="L148" s="263"/>
      <c r="M148" s="263"/>
      <c r="N148" s="263"/>
      <c r="O148" s="263"/>
      <c r="P148" s="263"/>
      <c r="Q148" s="264"/>
      <c r="R148" s="264"/>
      <c r="S148" s="264"/>
    </row>
    <row r="149" spans="1:19" s="111" customFormat="1" ht="14.25" customHeight="1" thickTop="1" thickBot="1" x14ac:dyDescent="0.3">
      <c r="A149" s="30"/>
      <c r="B149" s="243"/>
      <c r="C149" s="14"/>
      <c r="D149" s="27"/>
      <c r="E149" s="31"/>
      <c r="F149" s="29">
        <f t="shared" si="22"/>
        <v>0</v>
      </c>
      <c r="G149" s="149"/>
      <c r="H149" s="109"/>
      <c r="I149" s="124"/>
      <c r="J149" s="125"/>
      <c r="K149" s="125"/>
      <c r="L149" s="125"/>
      <c r="M149" s="125"/>
      <c r="N149" s="125"/>
      <c r="O149" s="125"/>
      <c r="P149" s="125"/>
      <c r="Q149" s="110"/>
      <c r="R149" s="110"/>
      <c r="S149" s="110"/>
    </row>
    <row r="150" spans="1:19" s="111" customFormat="1" ht="14.25" customHeight="1" thickTop="1" thickBot="1" x14ac:dyDescent="0.3">
      <c r="A150" s="24">
        <v>5</v>
      </c>
      <c r="B150" s="13" t="s">
        <v>86</v>
      </c>
      <c r="C150" s="14"/>
      <c r="D150" s="27"/>
      <c r="E150" s="31"/>
      <c r="F150" s="29">
        <f t="shared" si="22"/>
        <v>0</v>
      </c>
      <c r="G150" s="149"/>
      <c r="H150" s="109"/>
      <c r="I150" s="124"/>
      <c r="J150" s="125"/>
      <c r="K150" s="125"/>
      <c r="L150" s="125"/>
      <c r="M150" s="125"/>
      <c r="N150" s="125"/>
      <c r="O150" s="125"/>
      <c r="P150" s="125"/>
      <c r="Q150" s="110"/>
      <c r="R150" s="110"/>
      <c r="S150" s="110"/>
    </row>
    <row r="151" spans="1:19" s="111" customFormat="1" ht="14.25" customHeight="1" thickTop="1" thickBot="1" x14ac:dyDescent="0.3">
      <c r="A151" s="30">
        <v>5.8</v>
      </c>
      <c r="B151" s="11" t="s">
        <v>99</v>
      </c>
      <c r="C151" s="14">
        <v>1</v>
      </c>
      <c r="D151" s="27" t="s">
        <v>13</v>
      </c>
      <c r="E151" s="14">
        <v>4309.5</v>
      </c>
      <c r="F151" s="29">
        <f t="shared" si="22"/>
        <v>4309.5</v>
      </c>
      <c r="G151" s="149"/>
      <c r="H151" s="109"/>
      <c r="I151" s="124"/>
      <c r="J151" s="125"/>
      <c r="K151" s="125"/>
      <c r="L151" s="125"/>
      <c r="M151" s="125"/>
      <c r="N151" s="125"/>
      <c r="O151" s="125"/>
      <c r="P151" s="125"/>
      <c r="Q151" s="110"/>
      <c r="R151" s="110"/>
      <c r="S151" s="110"/>
    </row>
    <row r="152" spans="1:19" s="111" customFormat="1" ht="14.25" customHeight="1" thickTop="1" thickBot="1" x14ac:dyDescent="0.3">
      <c r="A152" s="30"/>
      <c r="B152" s="243"/>
      <c r="C152" s="14"/>
      <c r="D152" s="27"/>
      <c r="E152" s="31"/>
      <c r="F152" s="29">
        <f t="shared" si="22"/>
        <v>0</v>
      </c>
      <c r="G152" s="149"/>
      <c r="H152" s="109"/>
      <c r="I152" s="124"/>
      <c r="J152" s="125"/>
      <c r="K152" s="125"/>
      <c r="L152" s="125"/>
      <c r="M152" s="125"/>
      <c r="N152" s="125"/>
      <c r="O152" s="125"/>
      <c r="P152" s="125"/>
      <c r="Q152" s="110"/>
      <c r="R152" s="110"/>
      <c r="S152" s="110"/>
    </row>
    <row r="153" spans="1:19" s="111" customFormat="1" ht="14.25" customHeight="1" thickTop="1" thickBot="1" x14ac:dyDescent="0.3">
      <c r="A153" s="188">
        <v>6</v>
      </c>
      <c r="B153" s="189" t="s">
        <v>76</v>
      </c>
      <c r="C153" s="14"/>
      <c r="D153" s="27"/>
      <c r="E153" s="31"/>
      <c r="F153" s="29">
        <f t="shared" si="22"/>
        <v>0</v>
      </c>
      <c r="G153" s="149"/>
      <c r="H153" s="109"/>
      <c r="I153" s="124"/>
      <c r="J153" s="125"/>
      <c r="K153" s="125"/>
      <c r="L153" s="125"/>
      <c r="M153" s="125"/>
      <c r="N153" s="125"/>
      <c r="O153" s="125"/>
      <c r="P153" s="125"/>
      <c r="Q153" s="110"/>
      <c r="R153" s="110"/>
      <c r="S153" s="110"/>
    </row>
    <row r="154" spans="1:19" s="111" customFormat="1" ht="14.25" thickTop="1" thickBot="1" x14ac:dyDescent="0.3">
      <c r="A154" s="90">
        <v>6.4</v>
      </c>
      <c r="B154" s="126" t="s">
        <v>100</v>
      </c>
      <c r="C154" s="14">
        <v>4</v>
      </c>
      <c r="D154" s="27" t="s">
        <v>13</v>
      </c>
      <c r="E154" s="14">
        <v>2616.8200000000002</v>
      </c>
      <c r="F154" s="29">
        <f t="shared" si="22"/>
        <v>10467.280000000001</v>
      </c>
      <c r="G154" s="149"/>
      <c r="H154" s="127"/>
      <c r="I154" s="124"/>
      <c r="J154" s="125"/>
      <c r="K154" s="125"/>
      <c r="L154" s="125"/>
      <c r="M154" s="125"/>
      <c r="N154" s="125"/>
      <c r="O154" s="125"/>
      <c r="P154" s="125"/>
      <c r="Q154" s="110"/>
      <c r="R154" s="110"/>
      <c r="S154" s="110"/>
    </row>
    <row r="155" spans="1:19" s="111" customFormat="1" ht="14.25" customHeight="1" thickTop="1" thickBot="1" x14ac:dyDescent="0.3">
      <c r="A155" s="30"/>
      <c r="B155" s="243"/>
      <c r="C155" s="14"/>
      <c r="D155" s="27"/>
      <c r="E155" s="31"/>
      <c r="F155" s="29">
        <f t="shared" si="22"/>
        <v>0</v>
      </c>
      <c r="G155" s="149"/>
      <c r="H155" s="109"/>
      <c r="I155" s="124"/>
      <c r="J155" s="125"/>
      <c r="K155" s="125"/>
      <c r="L155" s="125"/>
      <c r="M155" s="125"/>
      <c r="N155" s="125"/>
      <c r="O155" s="125"/>
      <c r="P155" s="125"/>
      <c r="Q155" s="110"/>
      <c r="R155" s="110"/>
      <c r="S155" s="110"/>
    </row>
    <row r="156" spans="1:19" s="111" customFormat="1" ht="14.25" customHeight="1" thickTop="1" thickBot="1" x14ac:dyDescent="0.3">
      <c r="A156" s="188">
        <v>9</v>
      </c>
      <c r="B156" s="60" t="s">
        <v>56</v>
      </c>
      <c r="C156" s="14"/>
      <c r="D156" s="27"/>
      <c r="E156" s="31"/>
      <c r="F156" s="29">
        <f t="shared" si="22"/>
        <v>0</v>
      </c>
      <c r="G156" s="149"/>
      <c r="H156" s="109"/>
      <c r="I156" s="124"/>
      <c r="J156" s="125"/>
      <c r="K156" s="125"/>
      <c r="L156" s="125"/>
      <c r="M156" s="125"/>
      <c r="N156" s="125"/>
      <c r="O156" s="125"/>
      <c r="P156" s="125"/>
      <c r="Q156" s="110"/>
      <c r="R156" s="110"/>
      <c r="S156" s="110"/>
    </row>
    <row r="157" spans="1:19" s="111" customFormat="1" ht="39.75" thickTop="1" thickBot="1" x14ac:dyDescent="0.3">
      <c r="A157" s="30">
        <v>9.8000000000000007</v>
      </c>
      <c r="B157" s="63" t="s">
        <v>106</v>
      </c>
      <c r="C157" s="14">
        <v>307.2</v>
      </c>
      <c r="D157" s="27" t="s">
        <v>10</v>
      </c>
      <c r="E157" s="14">
        <v>184.63</v>
      </c>
      <c r="F157" s="29">
        <f t="shared" si="22"/>
        <v>56718.34</v>
      </c>
      <c r="G157" s="149"/>
      <c r="H157" s="109"/>
      <c r="I157" s="124"/>
      <c r="J157" s="125"/>
      <c r="K157" s="125"/>
      <c r="L157" s="125"/>
      <c r="M157" s="125"/>
      <c r="N157" s="125"/>
      <c r="O157" s="125"/>
      <c r="P157" s="125"/>
      <c r="Q157" s="110"/>
      <c r="R157" s="110"/>
      <c r="S157" s="110"/>
    </row>
    <row r="158" spans="1:19" s="111" customFormat="1" ht="27" thickTop="1" thickBot="1" x14ac:dyDescent="0.3">
      <c r="A158" s="30">
        <v>9.9</v>
      </c>
      <c r="B158" s="11" t="s">
        <v>118</v>
      </c>
      <c r="C158" s="14">
        <v>15360</v>
      </c>
      <c r="D158" s="207" t="s">
        <v>61</v>
      </c>
      <c r="E158" s="14">
        <v>18.77</v>
      </c>
      <c r="F158" s="29">
        <f t="shared" si="22"/>
        <v>288307.20000000001</v>
      </c>
      <c r="G158" s="149"/>
      <c r="H158" s="109"/>
      <c r="I158" s="124"/>
      <c r="J158" s="125"/>
      <c r="K158" s="125"/>
      <c r="L158" s="125"/>
      <c r="M158" s="125"/>
      <c r="N158" s="125"/>
      <c r="O158" s="125"/>
      <c r="P158" s="125"/>
      <c r="Q158" s="110"/>
      <c r="R158" s="110"/>
      <c r="S158" s="110"/>
    </row>
    <row r="159" spans="1:19" s="111" customFormat="1" ht="14.25" thickTop="1" thickBot="1" x14ac:dyDescent="0.3">
      <c r="A159" s="30"/>
      <c r="B159" s="63"/>
      <c r="C159" s="14"/>
      <c r="D159" s="27"/>
      <c r="E159" s="14"/>
      <c r="F159" s="29">
        <f t="shared" si="22"/>
        <v>0</v>
      </c>
      <c r="G159" s="149"/>
      <c r="H159" s="109"/>
      <c r="I159" s="124"/>
      <c r="J159" s="125"/>
      <c r="K159" s="125"/>
      <c r="L159" s="125"/>
      <c r="M159" s="125"/>
      <c r="N159" s="125"/>
      <c r="O159" s="125"/>
      <c r="P159" s="125"/>
      <c r="Q159" s="110"/>
      <c r="R159" s="110"/>
      <c r="S159" s="110"/>
    </row>
    <row r="160" spans="1:19" s="111" customFormat="1" ht="14.25" customHeight="1" thickTop="1" thickBot="1" x14ac:dyDescent="0.3">
      <c r="A160" s="105">
        <v>13</v>
      </c>
      <c r="B160" s="260" t="s">
        <v>101</v>
      </c>
      <c r="C160" s="14">
        <v>23</v>
      </c>
      <c r="D160" s="27" t="s">
        <v>13</v>
      </c>
      <c r="E160" s="14">
        <v>450</v>
      </c>
      <c r="F160" s="29">
        <f t="shared" si="22"/>
        <v>10350</v>
      </c>
      <c r="G160" s="149"/>
      <c r="H160" s="109"/>
      <c r="I160" s="124"/>
      <c r="J160" s="125"/>
      <c r="K160" s="125"/>
      <c r="L160" s="125"/>
      <c r="M160" s="125"/>
      <c r="N160" s="125"/>
      <c r="O160" s="125"/>
      <c r="P160" s="125"/>
      <c r="Q160" s="110"/>
      <c r="R160" s="110"/>
      <c r="S160" s="110"/>
    </row>
    <row r="161" spans="1:19" s="259" customFormat="1" ht="14.25" customHeight="1" thickTop="1" thickBot="1" x14ac:dyDescent="0.3">
      <c r="A161" s="102"/>
      <c r="B161" s="252" t="s">
        <v>111</v>
      </c>
      <c r="C161" s="103"/>
      <c r="D161" s="253"/>
      <c r="E161" s="104"/>
      <c r="F161" s="254">
        <f>SUM(F144:F160)</f>
        <v>1094519.21</v>
      </c>
      <c r="G161" s="149"/>
      <c r="H161" s="255"/>
      <c r="I161" s="256"/>
      <c r="J161" s="257"/>
      <c r="K161" s="257"/>
      <c r="L161" s="257"/>
      <c r="M161" s="257"/>
      <c r="N161" s="257"/>
      <c r="O161" s="257"/>
      <c r="P161" s="257"/>
      <c r="Q161" s="258"/>
      <c r="R161" s="258"/>
      <c r="S161" s="258"/>
    </row>
    <row r="162" spans="1:19" s="270" customFormat="1" ht="14.25" customHeight="1" thickTop="1" thickBot="1" x14ac:dyDescent="0.3">
      <c r="A162" s="30"/>
      <c r="B162" s="266"/>
      <c r="C162" s="14"/>
      <c r="D162" s="27"/>
      <c r="E162" s="31"/>
      <c r="F162" s="244"/>
      <c r="G162" s="149"/>
      <c r="H162" s="109"/>
      <c r="I162" s="267"/>
      <c r="J162" s="268"/>
      <c r="K162" s="268"/>
      <c r="L162" s="268"/>
      <c r="M162" s="268"/>
      <c r="N162" s="268"/>
      <c r="O162" s="268"/>
      <c r="P162" s="268"/>
      <c r="Q162" s="269"/>
      <c r="R162" s="269"/>
      <c r="S162" s="269"/>
    </row>
    <row r="163" spans="1:19" s="259" customFormat="1" ht="14.25" customHeight="1" thickTop="1" thickBot="1" x14ac:dyDescent="0.3">
      <c r="A163" s="102"/>
      <c r="B163" s="252" t="s">
        <v>108</v>
      </c>
      <c r="C163" s="103"/>
      <c r="D163" s="253"/>
      <c r="E163" s="104"/>
      <c r="F163" s="254">
        <f>+F161+F140+F117</f>
        <v>1538018.56</v>
      </c>
      <c r="G163" s="342"/>
      <c r="H163" s="255"/>
      <c r="I163" s="256"/>
      <c r="J163" s="257"/>
      <c r="K163" s="257"/>
      <c r="L163" s="257"/>
      <c r="M163" s="257"/>
      <c r="N163" s="257"/>
      <c r="O163" s="257"/>
      <c r="P163" s="257"/>
      <c r="Q163" s="258"/>
      <c r="R163" s="258"/>
      <c r="S163" s="258"/>
    </row>
    <row r="164" spans="1:19" s="111" customFormat="1" ht="14.25" customHeight="1" thickTop="1" thickBot="1" x14ac:dyDescent="0.3">
      <c r="A164" s="30"/>
      <c r="B164" s="243"/>
      <c r="C164" s="14"/>
      <c r="D164" s="27"/>
      <c r="E164" s="31"/>
      <c r="F164" s="244"/>
      <c r="G164" s="109"/>
      <c r="H164" s="109"/>
      <c r="I164" s="124"/>
      <c r="J164" s="125"/>
      <c r="K164" s="125"/>
      <c r="L164" s="125"/>
      <c r="M164" s="125"/>
      <c r="N164" s="125"/>
      <c r="O164" s="125"/>
      <c r="P164" s="125"/>
      <c r="Q164" s="110"/>
      <c r="R164" s="110"/>
      <c r="S164" s="110"/>
    </row>
    <row r="165" spans="1:19" s="251" customFormat="1" ht="27" thickTop="1" thickBot="1" x14ac:dyDescent="0.3">
      <c r="A165" s="53"/>
      <c r="B165" s="106" t="s">
        <v>102</v>
      </c>
      <c r="C165" s="54"/>
      <c r="D165" s="246"/>
      <c r="E165" s="55"/>
      <c r="F165" s="247">
        <f>+F163+F76</f>
        <v>9876253.4800000004</v>
      </c>
      <c r="G165" s="239"/>
      <c r="H165" s="239"/>
      <c r="I165" s="248"/>
      <c r="J165" s="249"/>
      <c r="K165" s="249"/>
      <c r="L165" s="249"/>
      <c r="M165" s="249"/>
      <c r="N165" s="249"/>
      <c r="O165" s="249"/>
      <c r="P165" s="249"/>
      <c r="Q165" s="250"/>
      <c r="R165" s="250"/>
      <c r="S165" s="250"/>
    </row>
    <row r="166" spans="1:19" s="111" customFormat="1" ht="14.25" thickTop="1" thickBot="1" x14ac:dyDescent="0.3">
      <c r="A166" s="90"/>
      <c r="B166" s="126"/>
      <c r="C166" s="14"/>
      <c r="D166" s="27"/>
      <c r="E166" s="14"/>
      <c r="F166" s="29"/>
      <c r="G166" s="149"/>
      <c r="H166" s="127"/>
      <c r="I166" s="124"/>
      <c r="J166" s="125"/>
      <c r="K166" s="125"/>
      <c r="L166" s="125"/>
      <c r="M166" s="125"/>
      <c r="N166" s="125"/>
      <c r="O166" s="125"/>
      <c r="P166" s="125"/>
      <c r="Q166" s="110"/>
      <c r="R166" s="110"/>
      <c r="S166" s="110"/>
    </row>
    <row r="167" spans="1:19" s="111" customFormat="1" ht="14.25" thickTop="1" thickBot="1" x14ac:dyDescent="0.3">
      <c r="A167" s="90"/>
      <c r="B167" s="351" t="s">
        <v>119</v>
      </c>
      <c r="C167" s="14"/>
      <c r="D167" s="27"/>
      <c r="E167" s="14"/>
      <c r="F167" s="29"/>
      <c r="G167" s="149"/>
      <c r="H167" s="127"/>
      <c r="I167" s="124"/>
      <c r="J167" s="125"/>
      <c r="K167" s="125"/>
      <c r="L167" s="125"/>
      <c r="M167" s="125"/>
      <c r="N167" s="125"/>
      <c r="O167" s="125"/>
      <c r="P167" s="125"/>
      <c r="Q167" s="110"/>
      <c r="R167" s="110"/>
      <c r="S167" s="110"/>
    </row>
    <row r="168" spans="1:19" s="111" customFormat="1" ht="6.75" customHeight="1" thickTop="1" thickBot="1" x14ac:dyDescent="0.3">
      <c r="A168" s="90"/>
      <c r="B168" s="348"/>
      <c r="C168" s="14"/>
      <c r="D168" s="27"/>
      <c r="E168" s="14"/>
      <c r="F168" s="29"/>
      <c r="G168" s="149"/>
      <c r="H168" s="127"/>
      <c r="I168" s="124"/>
      <c r="J168" s="125"/>
      <c r="K168" s="125"/>
      <c r="L168" s="125"/>
      <c r="M168" s="125"/>
      <c r="N168" s="125"/>
      <c r="O168" s="125"/>
      <c r="P168" s="125"/>
      <c r="Q168" s="110"/>
      <c r="R168" s="110"/>
      <c r="S168" s="110"/>
    </row>
    <row r="169" spans="1:19" s="111" customFormat="1" ht="27" thickTop="1" thickBot="1" x14ac:dyDescent="0.3">
      <c r="A169" s="350" t="s">
        <v>51</v>
      </c>
      <c r="B169" s="349" t="s">
        <v>84</v>
      </c>
      <c r="C169" s="14"/>
      <c r="D169" s="27"/>
      <c r="E169" s="14"/>
      <c r="F169" s="29"/>
      <c r="G169" s="149"/>
      <c r="H169" s="127"/>
      <c r="I169" s="124"/>
      <c r="J169" s="125"/>
      <c r="K169" s="125"/>
      <c r="L169" s="125"/>
      <c r="M169" s="125"/>
      <c r="N169" s="125"/>
      <c r="O169" s="125"/>
      <c r="P169" s="125"/>
      <c r="Q169" s="110"/>
      <c r="R169" s="110"/>
      <c r="S169" s="110"/>
    </row>
    <row r="170" spans="1:19" s="111" customFormat="1" ht="6.75" customHeight="1" thickTop="1" thickBot="1" x14ac:dyDescent="0.3">
      <c r="A170" s="350"/>
      <c r="B170" s="349"/>
      <c r="C170" s="14"/>
      <c r="D170" s="27"/>
      <c r="E170" s="14"/>
      <c r="F170" s="29"/>
      <c r="G170" s="149"/>
      <c r="H170" s="127"/>
      <c r="I170" s="124"/>
      <c r="J170" s="125"/>
      <c r="K170" s="125"/>
      <c r="L170" s="125"/>
      <c r="M170" s="125"/>
      <c r="N170" s="125"/>
      <c r="O170" s="125"/>
      <c r="P170" s="125"/>
      <c r="Q170" s="110"/>
      <c r="R170" s="110"/>
      <c r="S170" s="110"/>
    </row>
    <row r="171" spans="1:19" s="111" customFormat="1" ht="14.25" thickTop="1" thickBot="1" x14ac:dyDescent="0.3">
      <c r="A171" s="350"/>
      <c r="B171" s="351" t="s">
        <v>121</v>
      </c>
      <c r="C171" s="14"/>
      <c r="D171" s="27"/>
      <c r="E171" s="14"/>
      <c r="F171" s="29"/>
      <c r="G171" s="149"/>
      <c r="H171" s="127"/>
      <c r="I171" s="124"/>
      <c r="J171" s="125"/>
      <c r="K171" s="125"/>
      <c r="L171" s="125"/>
      <c r="M171" s="125"/>
      <c r="N171" s="125"/>
      <c r="O171" s="125"/>
      <c r="P171" s="125"/>
      <c r="Q171" s="110"/>
      <c r="R171" s="110"/>
      <c r="S171" s="110"/>
    </row>
    <row r="172" spans="1:19" s="111" customFormat="1" ht="14.25" thickTop="1" thickBot="1" x14ac:dyDescent="0.3">
      <c r="A172" s="353">
        <v>9</v>
      </c>
      <c r="B172" s="349" t="s">
        <v>56</v>
      </c>
      <c r="C172" s="14"/>
      <c r="D172" s="27"/>
      <c r="E172" s="14"/>
      <c r="F172" s="29"/>
      <c r="G172" s="149"/>
      <c r="H172" s="127"/>
      <c r="I172" s="124"/>
      <c r="J172" s="125"/>
      <c r="K172" s="125"/>
      <c r="L172" s="125"/>
      <c r="M172" s="125"/>
      <c r="N172" s="125"/>
      <c r="O172" s="125"/>
      <c r="P172" s="125"/>
      <c r="Q172" s="110"/>
      <c r="R172" s="110"/>
      <c r="S172" s="110"/>
    </row>
    <row r="173" spans="1:19" s="111" customFormat="1" ht="27" thickTop="1" thickBot="1" x14ac:dyDescent="0.3">
      <c r="A173" s="211">
        <v>9.6</v>
      </c>
      <c r="B173" s="63" t="s">
        <v>60</v>
      </c>
      <c r="C173" s="206">
        <v>-1280</v>
      </c>
      <c r="D173" s="207" t="s">
        <v>11</v>
      </c>
      <c r="E173" s="206">
        <v>622.25</v>
      </c>
      <c r="F173" s="206">
        <f>+ROUND(C173*E173,2)</f>
        <v>-796480</v>
      </c>
      <c r="G173" s="149"/>
      <c r="H173" s="127"/>
      <c r="I173" s="124"/>
      <c r="J173" s="125"/>
      <c r="K173" s="125"/>
      <c r="L173" s="125"/>
      <c r="M173" s="125"/>
      <c r="N173" s="125"/>
      <c r="O173" s="125"/>
      <c r="P173" s="125"/>
      <c r="Q173" s="110"/>
      <c r="R173" s="110"/>
      <c r="S173" s="110"/>
    </row>
    <row r="174" spans="1:19" s="111" customFormat="1" ht="14.25" thickTop="1" thickBot="1" x14ac:dyDescent="0.3">
      <c r="A174" s="90"/>
      <c r="B174" s="126"/>
      <c r="C174" s="14"/>
      <c r="D174" s="27"/>
      <c r="E174" s="14"/>
      <c r="F174" s="29"/>
      <c r="G174" s="149"/>
      <c r="H174" s="127"/>
      <c r="I174" s="124"/>
      <c r="J174" s="125"/>
      <c r="K174" s="125"/>
      <c r="L174" s="125"/>
      <c r="M174" s="125"/>
      <c r="N174" s="125"/>
      <c r="O174" s="125"/>
      <c r="P174" s="125"/>
      <c r="Q174" s="110"/>
      <c r="R174" s="110"/>
      <c r="S174" s="110"/>
    </row>
    <row r="175" spans="1:19" s="259" customFormat="1" ht="14.25" customHeight="1" thickTop="1" thickBot="1" x14ac:dyDescent="0.3">
      <c r="A175" s="102"/>
      <c r="B175" s="252" t="s">
        <v>120</v>
      </c>
      <c r="C175" s="103"/>
      <c r="D175" s="253"/>
      <c r="E175" s="104"/>
      <c r="F175" s="254">
        <f>SUM(F166:F174)</f>
        <v>-796480</v>
      </c>
      <c r="G175" s="342"/>
      <c r="H175" s="255"/>
      <c r="I175" s="256"/>
      <c r="J175" s="257"/>
      <c r="K175" s="257"/>
      <c r="L175" s="257"/>
      <c r="M175" s="257"/>
      <c r="N175" s="257"/>
      <c r="O175" s="257"/>
      <c r="P175" s="257"/>
      <c r="Q175" s="258"/>
      <c r="R175" s="258"/>
      <c r="S175" s="258"/>
    </row>
    <row r="176" spans="1:19" s="111" customFormat="1" ht="14.25" thickTop="1" thickBot="1" x14ac:dyDescent="0.3">
      <c r="A176" s="90"/>
      <c r="B176" s="126"/>
      <c r="C176" s="14"/>
      <c r="D176" s="27"/>
      <c r="E176" s="14"/>
      <c r="F176" s="29"/>
      <c r="G176" s="149"/>
      <c r="H176" s="127"/>
      <c r="I176" s="124"/>
      <c r="J176" s="125"/>
      <c r="K176" s="125"/>
      <c r="L176" s="125"/>
      <c r="M176" s="125"/>
      <c r="N176" s="125"/>
      <c r="O176" s="125"/>
      <c r="P176" s="125"/>
      <c r="Q176" s="110"/>
      <c r="R176" s="110"/>
      <c r="S176" s="110"/>
    </row>
    <row r="177" spans="1:19" s="111" customFormat="1" ht="27" thickTop="1" thickBot="1" x14ac:dyDescent="0.3">
      <c r="A177" s="350" t="s">
        <v>51</v>
      </c>
      <c r="B177" s="349" t="s">
        <v>84</v>
      </c>
      <c r="C177" s="14"/>
      <c r="D177" s="27"/>
      <c r="E177" s="14"/>
      <c r="F177" s="29"/>
      <c r="G177" s="149"/>
      <c r="H177" s="127"/>
      <c r="I177" s="124"/>
      <c r="J177" s="125"/>
      <c r="K177" s="125"/>
      <c r="L177" s="125"/>
      <c r="M177" s="125"/>
      <c r="N177" s="125"/>
      <c r="O177" s="125"/>
      <c r="P177" s="125"/>
      <c r="Q177" s="110"/>
      <c r="R177" s="110"/>
      <c r="S177" s="110"/>
    </row>
    <row r="178" spans="1:19" s="111" customFormat="1" ht="14.25" thickTop="1" thickBot="1" x14ac:dyDescent="0.3">
      <c r="A178" s="90"/>
      <c r="B178" s="126"/>
      <c r="C178" s="14"/>
      <c r="D178" s="27"/>
      <c r="E178" s="14"/>
      <c r="F178" s="29"/>
      <c r="G178" s="149"/>
      <c r="H178" s="127"/>
      <c r="I178" s="124"/>
      <c r="J178" s="125"/>
      <c r="K178" s="125"/>
      <c r="L178" s="125"/>
      <c r="M178" s="125"/>
      <c r="N178" s="125"/>
      <c r="O178" s="125"/>
      <c r="P178" s="125"/>
      <c r="Q178" s="110"/>
      <c r="R178" s="110"/>
      <c r="S178" s="110"/>
    </row>
    <row r="179" spans="1:19" s="111" customFormat="1" ht="14.25" thickTop="1" thickBot="1" x14ac:dyDescent="0.3">
      <c r="A179" s="90"/>
      <c r="B179" s="351" t="s">
        <v>122</v>
      </c>
      <c r="C179" s="14"/>
      <c r="D179" s="27"/>
      <c r="E179" s="14"/>
      <c r="F179" s="29"/>
      <c r="G179" s="149"/>
      <c r="H179" s="127"/>
      <c r="I179" s="124"/>
      <c r="J179" s="125"/>
      <c r="K179" s="125"/>
      <c r="L179" s="125"/>
      <c r="M179" s="125"/>
      <c r="N179" s="125"/>
      <c r="O179" s="125"/>
      <c r="P179" s="125"/>
      <c r="Q179" s="110"/>
      <c r="R179" s="110"/>
      <c r="S179" s="110"/>
    </row>
    <row r="180" spans="1:19" s="111" customFormat="1" ht="14.25" thickTop="1" thickBot="1" x14ac:dyDescent="0.3">
      <c r="A180" s="353">
        <v>9</v>
      </c>
      <c r="B180" s="349" t="s">
        <v>56</v>
      </c>
      <c r="C180" s="14"/>
      <c r="D180" s="27"/>
      <c r="E180" s="14"/>
      <c r="F180" s="29"/>
      <c r="G180" s="149"/>
      <c r="H180" s="127"/>
      <c r="I180" s="124"/>
      <c r="J180" s="125"/>
      <c r="K180" s="125"/>
      <c r="L180" s="125"/>
      <c r="M180" s="125"/>
      <c r="N180" s="125"/>
      <c r="O180" s="125"/>
      <c r="P180" s="125"/>
      <c r="Q180" s="110"/>
      <c r="R180" s="110"/>
      <c r="S180" s="110"/>
    </row>
    <row r="181" spans="1:19" s="111" customFormat="1" ht="14.25" thickTop="1" thickBot="1" x14ac:dyDescent="0.3">
      <c r="A181" s="352">
        <v>9.1</v>
      </c>
      <c r="B181" s="126" t="s">
        <v>123</v>
      </c>
      <c r="C181" s="14">
        <v>570.91</v>
      </c>
      <c r="D181" s="27" t="s">
        <v>10</v>
      </c>
      <c r="E181" s="14">
        <v>172.26</v>
      </c>
      <c r="F181" s="29">
        <f>ROUND(E181*C181,2)</f>
        <v>98344.960000000006</v>
      </c>
      <c r="G181" s="149"/>
      <c r="H181" s="127"/>
      <c r="I181" s="124"/>
      <c r="J181" s="125"/>
      <c r="K181" s="125"/>
      <c r="L181" s="125"/>
      <c r="M181" s="125"/>
      <c r="N181" s="125"/>
      <c r="O181" s="125"/>
      <c r="P181" s="125"/>
      <c r="Q181" s="110"/>
      <c r="R181" s="110"/>
      <c r="S181" s="110"/>
    </row>
    <row r="182" spans="1:19" s="111" customFormat="1" ht="14.25" thickTop="1" thickBot="1" x14ac:dyDescent="0.3">
      <c r="A182" s="352">
        <v>9.11</v>
      </c>
      <c r="B182" s="126" t="s">
        <v>124</v>
      </c>
      <c r="C182" s="14">
        <v>713.63</v>
      </c>
      <c r="D182" s="27" t="s">
        <v>10</v>
      </c>
      <c r="E182" s="14">
        <v>210</v>
      </c>
      <c r="F182" s="29">
        <f t="shared" ref="F182:F185" si="23">ROUND(E182*C182,2)</f>
        <v>149862.29999999999</v>
      </c>
      <c r="G182" s="149"/>
      <c r="H182" s="127"/>
      <c r="I182" s="124"/>
      <c r="J182" s="125"/>
      <c r="K182" s="125"/>
      <c r="L182" s="125"/>
      <c r="M182" s="125"/>
      <c r="N182" s="125"/>
      <c r="O182" s="125"/>
      <c r="P182" s="125"/>
      <c r="Q182" s="110"/>
      <c r="R182" s="110"/>
      <c r="S182" s="110"/>
    </row>
    <row r="183" spans="1:19" s="111" customFormat="1" ht="14.25" thickTop="1" thickBot="1" x14ac:dyDescent="0.3">
      <c r="A183" s="352">
        <v>9.1199999999999992</v>
      </c>
      <c r="B183" s="126" t="s">
        <v>125</v>
      </c>
      <c r="C183" s="14">
        <v>1631.16</v>
      </c>
      <c r="D183" s="27" t="s">
        <v>11</v>
      </c>
      <c r="E183" s="14">
        <v>197.1</v>
      </c>
      <c r="F183" s="29">
        <f t="shared" si="23"/>
        <v>321501.64</v>
      </c>
      <c r="G183" s="149"/>
      <c r="H183" s="127"/>
      <c r="I183" s="124"/>
      <c r="J183" s="125"/>
      <c r="K183" s="125"/>
      <c r="L183" s="125"/>
      <c r="M183" s="125"/>
      <c r="N183" s="125"/>
      <c r="O183" s="125"/>
      <c r="P183" s="125"/>
      <c r="Q183" s="110"/>
      <c r="R183" s="110"/>
      <c r="S183" s="110"/>
    </row>
    <row r="184" spans="1:19" s="111" customFormat="1" ht="27" thickTop="1" thickBot="1" x14ac:dyDescent="0.3">
      <c r="A184" s="352">
        <v>9.1300000000000008</v>
      </c>
      <c r="B184" s="126" t="s">
        <v>126</v>
      </c>
      <c r="C184" s="14">
        <v>1060</v>
      </c>
      <c r="D184" s="27" t="s">
        <v>11</v>
      </c>
      <c r="E184" s="14">
        <v>1271.0999999999999</v>
      </c>
      <c r="F184" s="29">
        <f t="shared" si="23"/>
        <v>1347366</v>
      </c>
      <c r="G184" s="149"/>
      <c r="H184" s="127"/>
      <c r="I184" s="124"/>
      <c r="J184" s="125"/>
      <c r="K184" s="125"/>
      <c r="L184" s="125"/>
      <c r="M184" s="125"/>
      <c r="N184" s="125"/>
      <c r="O184" s="125"/>
      <c r="P184" s="125"/>
      <c r="Q184" s="110"/>
      <c r="R184" s="110"/>
      <c r="S184" s="110"/>
    </row>
    <row r="185" spans="1:19" s="111" customFormat="1" ht="14.25" thickTop="1" thickBot="1" x14ac:dyDescent="0.3">
      <c r="A185" s="352">
        <v>9.14</v>
      </c>
      <c r="B185" s="126" t="s">
        <v>127</v>
      </c>
      <c r="C185" s="14">
        <v>1610</v>
      </c>
      <c r="D185" s="27" t="s">
        <v>12</v>
      </c>
      <c r="E185" s="14">
        <v>18</v>
      </c>
      <c r="F185" s="29">
        <f t="shared" si="23"/>
        <v>28980</v>
      </c>
      <c r="G185" s="149"/>
      <c r="H185" s="127"/>
      <c r="I185" s="124"/>
      <c r="J185" s="125"/>
      <c r="K185" s="125"/>
      <c r="L185" s="125"/>
      <c r="M185" s="125"/>
      <c r="N185" s="125"/>
      <c r="O185" s="125"/>
      <c r="P185" s="125"/>
      <c r="Q185" s="110"/>
      <c r="R185" s="110"/>
      <c r="S185" s="110"/>
    </row>
    <row r="186" spans="1:19" s="111" customFormat="1" ht="14.25" thickTop="1" thickBot="1" x14ac:dyDescent="0.3">
      <c r="A186" s="90"/>
      <c r="B186" s="126"/>
      <c r="C186" s="14"/>
      <c r="D186" s="27"/>
      <c r="E186" s="14"/>
      <c r="F186" s="29"/>
      <c r="G186" s="149"/>
      <c r="H186" s="127"/>
      <c r="I186" s="124"/>
      <c r="J186" s="125"/>
      <c r="K186" s="125"/>
      <c r="L186" s="125"/>
      <c r="M186" s="125"/>
      <c r="N186" s="125"/>
      <c r="O186" s="125"/>
      <c r="P186" s="125"/>
      <c r="Q186" s="110"/>
      <c r="R186" s="110"/>
      <c r="S186" s="110"/>
    </row>
    <row r="187" spans="1:19" s="259" customFormat="1" ht="14.25" customHeight="1" thickTop="1" thickBot="1" x14ac:dyDescent="0.3">
      <c r="A187" s="102"/>
      <c r="B187" s="252" t="s">
        <v>128</v>
      </c>
      <c r="C187" s="103"/>
      <c r="D187" s="253"/>
      <c r="E187" s="104"/>
      <c r="F187" s="254">
        <f>SUM(F181:F186)</f>
        <v>1946054.9</v>
      </c>
      <c r="G187" s="342"/>
      <c r="H187" s="255"/>
      <c r="I187" s="256"/>
      <c r="J187" s="257"/>
      <c r="K187" s="257"/>
      <c r="L187" s="257"/>
      <c r="M187" s="257"/>
      <c r="N187" s="257"/>
      <c r="O187" s="257"/>
      <c r="P187" s="257"/>
      <c r="Q187" s="258"/>
      <c r="R187" s="258"/>
      <c r="S187" s="258"/>
    </row>
    <row r="188" spans="1:19" s="111" customFormat="1" ht="14.25" thickTop="1" thickBot="1" x14ac:dyDescent="0.3">
      <c r="A188" s="90"/>
      <c r="B188" s="126"/>
      <c r="C188" s="14"/>
      <c r="D188" s="27"/>
      <c r="E188" s="14"/>
      <c r="F188" s="29"/>
      <c r="G188" s="149"/>
      <c r="H188" s="127"/>
      <c r="I188" s="124"/>
      <c r="J188" s="125"/>
      <c r="K188" s="125"/>
      <c r="L188" s="125"/>
      <c r="M188" s="125"/>
      <c r="N188" s="125"/>
      <c r="O188" s="125"/>
      <c r="P188" s="125"/>
      <c r="Q188" s="110"/>
      <c r="R188" s="110"/>
      <c r="S188" s="110"/>
    </row>
    <row r="189" spans="1:19" s="259" customFormat="1" ht="14.25" customHeight="1" thickTop="1" thickBot="1" x14ac:dyDescent="0.3">
      <c r="A189" s="102"/>
      <c r="B189" s="252" t="s">
        <v>129</v>
      </c>
      <c r="C189" s="103"/>
      <c r="D189" s="253"/>
      <c r="E189" s="104"/>
      <c r="F189" s="254">
        <f>+F187+F175</f>
        <v>1149574.8999999999</v>
      </c>
      <c r="G189" s="342"/>
      <c r="H189" s="255"/>
      <c r="I189" s="256"/>
      <c r="J189" s="257"/>
      <c r="K189" s="257"/>
      <c r="L189" s="257"/>
      <c r="M189" s="257"/>
      <c r="N189" s="257"/>
      <c r="O189" s="257"/>
      <c r="P189" s="257"/>
      <c r="Q189" s="258"/>
      <c r="R189" s="258"/>
      <c r="S189" s="258"/>
    </row>
    <row r="190" spans="1:19" s="111" customFormat="1" ht="14.25" thickTop="1" thickBot="1" x14ac:dyDescent="0.3">
      <c r="A190" s="90"/>
      <c r="B190" s="126"/>
      <c r="C190" s="14"/>
      <c r="D190" s="27"/>
      <c r="E190" s="14"/>
      <c r="F190" s="29"/>
      <c r="G190" s="149"/>
      <c r="H190" s="127"/>
      <c r="I190" s="124"/>
      <c r="J190" s="125"/>
      <c r="K190" s="125"/>
      <c r="L190" s="125"/>
      <c r="M190" s="125"/>
      <c r="N190" s="125"/>
      <c r="O190" s="125"/>
      <c r="P190" s="125"/>
      <c r="Q190" s="110"/>
      <c r="R190" s="110"/>
      <c r="S190" s="110"/>
    </row>
    <row r="191" spans="1:19" s="259" customFormat="1" ht="27" thickTop="1" thickBot="1" x14ac:dyDescent="0.3">
      <c r="A191" s="102"/>
      <c r="B191" s="252" t="s">
        <v>130</v>
      </c>
      <c r="C191" s="103"/>
      <c r="D191" s="253"/>
      <c r="E191" s="104"/>
      <c r="F191" s="254">
        <f>+F189+F165</f>
        <v>11025828.380000001</v>
      </c>
      <c r="G191" s="342"/>
      <c r="H191" s="255"/>
      <c r="I191" s="256"/>
      <c r="J191" s="257"/>
      <c r="K191" s="257"/>
      <c r="L191" s="257"/>
      <c r="M191" s="257"/>
      <c r="N191" s="257"/>
      <c r="O191" s="257"/>
      <c r="P191" s="257"/>
      <c r="Q191" s="258"/>
      <c r="R191" s="258"/>
      <c r="S191" s="258"/>
    </row>
    <row r="192" spans="1:19" s="250" customFormat="1" ht="26.25" thickTop="1" x14ac:dyDescent="0.25">
      <c r="A192" s="32"/>
      <c r="B192" s="107" t="s">
        <v>102</v>
      </c>
      <c r="C192" s="33"/>
      <c r="D192" s="237"/>
      <c r="E192" s="35"/>
      <c r="F192" s="238">
        <f>+F191</f>
        <v>11025828.380000001</v>
      </c>
      <c r="G192" s="239"/>
      <c r="H192" s="239"/>
      <c r="I192" s="248"/>
      <c r="J192" s="249"/>
      <c r="K192" s="249"/>
      <c r="L192" s="249"/>
      <c r="M192" s="249"/>
      <c r="N192" s="249"/>
      <c r="O192" s="249"/>
      <c r="P192" s="249"/>
    </row>
    <row r="193" spans="1:19" s="250" customFormat="1" x14ac:dyDescent="0.25">
      <c r="A193" s="36"/>
      <c r="B193" s="243"/>
      <c r="C193" s="14"/>
      <c r="D193" s="27"/>
      <c r="E193" s="37"/>
      <c r="F193" s="244"/>
      <c r="G193" s="109"/>
      <c r="H193" s="109"/>
      <c r="I193" s="248"/>
      <c r="J193" s="249"/>
      <c r="K193" s="249"/>
      <c r="L193" s="249"/>
      <c r="M193" s="249"/>
      <c r="N193" s="249"/>
      <c r="O193" s="249"/>
      <c r="P193" s="249"/>
    </row>
    <row r="194" spans="1:19" s="152" customFormat="1" x14ac:dyDescent="0.25">
      <c r="A194" s="271"/>
      <c r="B194" s="272" t="s">
        <v>15</v>
      </c>
      <c r="C194" s="272"/>
      <c r="D194" s="272"/>
      <c r="E194" s="273"/>
      <c r="F194" s="153"/>
      <c r="G194" s="274"/>
      <c r="H194" s="274"/>
      <c r="I194" s="124"/>
      <c r="J194" s="124"/>
      <c r="K194" s="124"/>
      <c r="L194" s="124"/>
      <c r="M194" s="124"/>
      <c r="N194" s="124"/>
      <c r="O194" s="124"/>
      <c r="P194" s="124"/>
      <c r="Q194" s="151"/>
      <c r="R194" s="151"/>
      <c r="S194" s="151"/>
    </row>
    <row r="195" spans="1:19" s="152" customFormat="1" x14ac:dyDescent="0.25">
      <c r="A195" s="275"/>
      <c r="B195" s="38" t="s">
        <v>17</v>
      </c>
      <c r="C195" s="275">
        <v>0.1</v>
      </c>
      <c r="D195" s="39"/>
      <c r="E195" s="40"/>
      <c r="F195" s="276">
        <f>C195*$F$192</f>
        <v>1102582.8380000002</v>
      </c>
      <c r="G195" s="277"/>
      <c r="H195" s="278"/>
      <c r="I195" s="124"/>
      <c r="J195" s="124"/>
      <c r="K195" s="124"/>
      <c r="L195" s="124"/>
      <c r="M195" s="124"/>
      <c r="N195" s="124"/>
      <c r="O195" s="124"/>
      <c r="P195" s="124"/>
      <c r="Q195" s="151"/>
      <c r="R195" s="151"/>
      <c r="S195" s="151"/>
    </row>
    <row r="196" spans="1:19" s="152" customFormat="1" x14ac:dyDescent="0.25">
      <c r="A196" s="275"/>
      <c r="B196" s="38" t="s">
        <v>16</v>
      </c>
      <c r="C196" s="275">
        <v>0.03</v>
      </c>
      <c r="D196" s="39"/>
      <c r="E196" s="40"/>
      <c r="F196" s="276">
        <f>C196*$F$192</f>
        <v>330774.85139999999</v>
      </c>
      <c r="G196" s="277"/>
      <c r="H196" s="278"/>
      <c r="I196" s="124"/>
      <c r="J196" s="124"/>
      <c r="K196" s="124"/>
      <c r="L196" s="124"/>
      <c r="M196" s="124"/>
      <c r="N196" s="124"/>
      <c r="O196" s="124"/>
      <c r="P196" s="124"/>
      <c r="Q196" s="151"/>
      <c r="R196" s="151"/>
      <c r="S196" s="151"/>
    </row>
    <row r="197" spans="1:19" s="152" customFormat="1" x14ac:dyDescent="0.25">
      <c r="A197" s="275"/>
      <c r="B197" s="38" t="s">
        <v>31</v>
      </c>
      <c r="C197" s="275">
        <v>0.04</v>
      </c>
      <c r="D197" s="39"/>
      <c r="E197" s="40"/>
      <c r="F197" s="276">
        <f>C197*$F$192</f>
        <v>441033.13520000002</v>
      </c>
      <c r="G197" s="277"/>
      <c r="H197" s="278"/>
      <c r="I197" s="124"/>
      <c r="J197" s="124"/>
      <c r="K197" s="124"/>
      <c r="L197" s="124"/>
      <c r="M197" s="124"/>
      <c r="N197" s="124"/>
      <c r="O197" s="124"/>
      <c r="P197" s="124"/>
      <c r="Q197" s="151"/>
      <c r="R197" s="151"/>
      <c r="S197" s="151"/>
    </row>
    <row r="198" spans="1:19" s="152" customFormat="1" x14ac:dyDescent="0.25">
      <c r="A198" s="275"/>
      <c r="B198" s="38" t="s">
        <v>14</v>
      </c>
      <c r="C198" s="275">
        <v>1.4999999999999999E-2</v>
      </c>
      <c r="D198" s="39"/>
      <c r="E198" s="40"/>
      <c r="F198" s="276">
        <f t="shared" ref="F198:F206" si="24">C198*$F$192</f>
        <v>165387.42569999999</v>
      </c>
      <c r="G198" s="277"/>
      <c r="H198" s="278"/>
      <c r="I198" s="124"/>
      <c r="J198" s="124"/>
      <c r="K198" s="124"/>
      <c r="L198" s="124"/>
      <c r="M198" s="124"/>
      <c r="N198" s="124"/>
      <c r="O198" s="124"/>
      <c r="P198" s="124"/>
      <c r="Q198" s="151"/>
      <c r="R198" s="151"/>
      <c r="S198" s="151"/>
    </row>
    <row r="199" spans="1:19" s="152" customFormat="1" x14ac:dyDescent="0.25">
      <c r="A199" s="275"/>
      <c r="B199" s="38" t="s">
        <v>30</v>
      </c>
      <c r="C199" s="275">
        <v>0.05</v>
      </c>
      <c r="D199" s="39"/>
      <c r="E199" s="40"/>
      <c r="F199" s="276">
        <f t="shared" si="24"/>
        <v>551291.41900000011</v>
      </c>
      <c r="G199" s="277"/>
      <c r="H199" s="278"/>
      <c r="I199" s="124"/>
      <c r="J199" s="124"/>
      <c r="K199" s="124"/>
      <c r="L199" s="124"/>
      <c r="M199" s="124"/>
      <c r="N199" s="124"/>
      <c r="O199" s="124"/>
      <c r="P199" s="124"/>
      <c r="Q199" s="151"/>
      <c r="R199" s="151"/>
      <c r="S199" s="151"/>
    </row>
    <row r="200" spans="1:19" s="152" customFormat="1" x14ac:dyDescent="0.25">
      <c r="A200" s="275"/>
      <c r="B200" s="38" t="s">
        <v>18</v>
      </c>
      <c r="C200" s="275">
        <v>0.01</v>
      </c>
      <c r="D200" s="39"/>
      <c r="E200" s="40"/>
      <c r="F200" s="276">
        <f t="shared" si="24"/>
        <v>110258.2838</v>
      </c>
      <c r="G200" s="277"/>
      <c r="H200" s="278"/>
      <c r="I200" s="124"/>
      <c r="J200" s="124"/>
      <c r="K200" s="124"/>
      <c r="L200" s="124"/>
      <c r="M200" s="124"/>
      <c r="N200" s="124"/>
      <c r="O200" s="124"/>
      <c r="P200" s="124"/>
      <c r="Q200" s="151"/>
      <c r="R200" s="151"/>
      <c r="S200" s="151"/>
    </row>
    <row r="201" spans="1:19" s="152" customFormat="1" x14ac:dyDescent="0.25">
      <c r="A201" s="275"/>
      <c r="B201" s="38" t="s">
        <v>29</v>
      </c>
      <c r="C201" s="275">
        <v>0.18</v>
      </c>
      <c r="D201" s="39"/>
      <c r="E201" s="39"/>
      <c r="F201" s="276">
        <f>C201*$F$195</f>
        <v>198464.91084000003</v>
      </c>
      <c r="G201" s="277"/>
      <c r="H201" s="278"/>
      <c r="I201" s="124"/>
      <c r="J201" s="124"/>
      <c r="K201" s="124"/>
      <c r="L201" s="124"/>
      <c r="M201" s="124"/>
      <c r="N201" s="124"/>
      <c r="O201" s="124"/>
      <c r="P201" s="124"/>
      <c r="Q201" s="151"/>
      <c r="R201" s="151"/>
      <c r="S201" s="151"/>
    </row>
    <row r="202" spans="1:19" s="152" customFormat="1" x14ac:dyDescent="0.25">
      <c r="A202" s="279"/>
      <c r="B202" s="280" t="s">
        <v>77</v>
      </c>
      <c r="C202" s="281">
        <v>1E-3</v>
      </c>
      <c r="D202" s="41"/>
      <c r="E202" s="39"/>
      <c r="F202" s="276">
        <f>C202*$F$192</f>
        <v>11025.828380000001</v>
      </c>
      <c r="G202" s="277"/>
      <c r="H202" s="278"/>
      <c r="I202" s="282"/>
      <c r="J202" s="124"/>
      <c r="K202" s="124"/>
      <c r="L202" s="124"/>
      <c r="M202" s="124"/>
      <c r="N202" s="124"/>
      <c r="O202" s="124"/>
      <c r="P202" s="124"/>
      <c r="Q202" s="151"/>
      <c r="R202" s="151"/>
      <c r="S202" s="151"/>
    </row>
    <row r="203" spans="1:19" s="152" customFormat="1" x14ac:dyDescent="0.25">
      <c r="A203" s="279"/>
      <c r="B203" s="283" t="s">
        <v>28</v>
      </c>
      <c r="C203" s="284">
        <v>0.1</v>
      </c>
      <c r="D203" s="41"/>
      <c r="E203" s="39"/>
      <c r="F203" s="276">
        <v>987625.35</v>
      </c>
      <c r="G203" s="277"/>
      <c r="H203" s="278"/>
      <c r="I203" s="124"/>
      <c r="J203" s="124"/>
      <c r="K203" s="124"/>
      <c r="L203" s="124"/>
      <c r="M203" s="124"/>
      <c r="N203" s="124"/>
      <c r="O203" s="124"/>
      <c r="P203" s="124"/>
      <c r="Q203" s="151"/>
      <c r="R203" s="151"/>
      <c r="S203" s="151"/>
    </row>
    <row r="204" spans="1:19" s="152" customFormat="1" ht="25.5" customHeight="1" x14ac:dyDescent="0.25">
      <c r="A204" s="279"/>
      <c r="B204" s="280" t="s">
        <v>131</v>
      </c>
      <c r="C204" s="284">
        <v>0.1</v>
      </c>
      <c r="D204" s="41"/>
      <c r="E204" s="39"/>
      <c r="F204" s="276">
        <v>-300000</v>
      </c>
      <c r="G204" s="277"/>
      <c r="H204" s="278"/>
      <c r="I204" s="124"/>
      <c r="J204" s="124"/>
      <c r="K204" s="124"/>
      <c r="L204" s="124"/>
      <c r="M204" s="124"/>
      <c r="N204" s="124"/>
      <c r="O204" s="124"/>
      <c r="P204" s="124"/>
      <c r="Q204" s="151"/>
      <c r="R204" s="151"/>
      <c r="S204" s="151"/>
    </row>
    <row r="205" spans="1:19" x14ac:dyDescent="0.25">
      <c r="B205" s="58" t="s">
        <v>48</v>
      </c>
      <c r="C205" s="59">
        <v>1.4999999999999999E-2</v>
      </c>
      <c r="F205" s="276">
        <f t="shared" si="24"/>
        <v>165387.42569999999</v>
      </c>
      <c r="G205" s="68"/>
      <c r="H205" s="68"/>
      <c r="I205" s="98"/>
      <c r="J205" s="98"/>
      <c r="K205" s="98"/>
      <c r="L205" s="116"/>
    </row>
    <row r="206" spans="1:19" s="152" customFormat="1" ht="25.5" x14ac:dyDescent="0.25">
      <c r="A206" s="279"/>
      <c r="B206" s="285" t="s">
        <v>46</v>
      </c>
      <c r="C206" s="59">
        <v>0.03</v>
      </c>
      <c r="D206" s="41"/>
      <c r="E206" s="39"/>
      <c r="F206" s="276">
        <f t="shared" si="24"/>
        <v>330774.85139999999</v>
      </c>
      <c r="G206" s="277"/>
      <c r="H206" s="278"/>
      <c r="I206" s="124"/>
      <c r="J206" s="124"/>
      <c r="K206" s="124"/>
      <c r="L206" s="124"/>
      <c r="M206" s="124"/>
      <c r="N206" s="124"/>
      <c r="O206" s="124"/>
      <c r="P206" s="124"/>
      <c r="Q206" s="151"/>
      <c r="R206" s="151"/>
      <c r="S206" s="151"/>
    </row>
    <row r="207" spans="1:19" s="288" customFormat="1" ht="12.75" customHeight="1" x14ac:dyDescent="0.25">
      <c r="A207" s="279"/>
      <c r="B207" s="70" t="s">
        <v>19</v>
      </c>
      <c r="C207" s="275">
        <v>0.05</v>
      </c>
      <c r="D207" s="15"/>
      <c r="E207" s="28"/>
      <c r="F207" s="341"/>
      <c r="G207" s="286"/>
      <c r="H207" s="56"/>
      <c r="I207" s="267"/>
      <c r="J207" s="267"/>
      <c r="K207" s="267"/>
      <c r="L207" s="267"/>
      <c r="M207" s="267"/>
      <c r="N207" s="267"/>
      <c r="O207" s="267"/>
      <c r="P207" s="267"/>
      <c r="Q207" s="287"/>
      <c r="R207" s="287"/>
      <c r="S207" s="287"/>
    </row>
    <row r="208" spans="1:19" s="296" customFormat="1" x14ac:dyDescent="0.25">
      <c r="A208" s="289"/>
      <c r="B208" s="290" t="s">
        <v>27</v>
      </c>
      <c r="C208" s="291"/>
      <c r="D208" s="292"/>
      <c r="E208" s="291"/>
      <c r="F208" s="293">
        <f>SUM(F195:F207)</f>
        <v>4094606.3194200005</v>
      </c>
      <c r="G208" s="294"/>
      <c r="H208" s="294"/>
      <c r="I208" s="248"/>
      <c r="J208" s="248"/>
      <c r="K208" s="248"/>
      <c r="L208" s="248"/>
      <c r="M208" s="248"/>
      <c r="N208" s="248"/>
      <c r="O208" s="248"/>
      <c r="P208" s="248"/>
      <c r="Q208" s="295"/>
      <c r="R208" s="295"/>
      <c r="S208" s="295"/>
    </row>
    <row r="209" spans="1:19" s="152" customFormat="1" ht="9" customHeight="1" x14ac:dyDescent="0.25">
      <c r="A209" s="297"/>
      <c r="B209" s="297"/>
      <c r="C209" s="297"/>
      <c r="D209" s="297"/>
      <c r="E209" s="297"/>
      <c r="F209" s="188"/>
      <c r="G209" s="298"/>
      <c r="H209" s="298"/>
      <c r="I209" s="124"/>
      <c r="J209" s="124"/>
      <c r="K209" s="124"/>
      <c r="L209" s="124"/>
      <c r="M209" s="124"/>
      <c r="N209" s="124"/>
      <c r="O209" s="124"/>
      <c r="P209" s="124"/>
      <c r="Q209" s="151"/>
      <c r="R209" s="151"/>
      <c r="S209" s="151"/>
    </row>
    <row r="210" spans="1:19" s="296" customFormat="1" ht="12.75" customHeight="1" x14ac:dyDescent="0.25">
      <c r="A210" s="299"/>
      <c r="B210" s="129" t="s">
        <v>107</v>
      </c>
      <c r="C210" s="299"/>
      <c r="D210" s="299"/>
      <c r="E210" s="299"/>
      <c r="F210" s="300">
        <f>+F192+F208</f>
        <v>15120434.699420001</v>
      </c>
      <c r="G210" s="301"/>
      <c r="H210" s="301"/>
      <c r="I210" s="248"/>
      <c r="J210" s="248"/>
      <c r="K210" s="248"/>
      <c r="L210" s="248"/>
      <c r="M210" s="248"/>
      <c r="N210" s="248"/>
      <c r="O210" s="248"/>
      <c r="P210" s="248"/>
      <c r="Q210" s="295"/>
      <c r="R210" s="295"/>
      <c r="S210" s="295"/>
    </row>
    <row r="211" spans="1:19" s="8" customFormat="1" x14ac:dyDescent="0.25">
      <c r="A211" s="302"/>
      <c r="B211" s="303"/>
      <c r="C211" s="304"/>
      <c r="D211" s="304"/>
      <c r="E211" s="304"/>
      <c r="F211" s="305"/>
      <c r="G211" s="306"/>
      <c r="H211" s="307"/>
      <c r="I211" s="248"/>
      <c r="J211" s="5"/>
      <c r="K211" s="6"/>
      <c r="L211" s="7"/>
      <c r="M211" s="7"/>
      <c r="N211" s="7"/>
      <c r="O211" s="7"/>
      <c r="P211" s="7"/>
    </row>
    <row r="212" spans="1:19" s="8" customFormat="1" x14ac:dyDescent="0.25">
      <c r="A212" s="302"/>
      <c r="B212" s="303"/>
      <c r="C212" s="304"/>
      <c r="D212" s="304"/>
      <c r="E212" s="304"/>
      <c r="F212" s="306"/>
      <c r="G212" s="306"/>
      <c r="H212" s="340"/>
      <c r="I212" s="248"/>
      <c r="J212" s="5"/>
      <c r="K212" s="6"/>
      <c r="L212" s="7"/>
      <c r="M212" s="7"/>
      <c r="N212" s="7"/>
      <c r="O212" s="7"/>
      <c r="P212" s="7"/>
    </row>
    <row r="213" spans="1:19" s="8" customFormat="1" x14ac:dyDescent="0.25">
      <c r="A213" s="308" t="s">
        <v>26</v>
      </c>
      <c r="B213" s="309"/>
      <c r="C213" s="359" t="s">
        <v>25</v>
      </c>
      <c r="D213" s="359"/>
      <c r="E213" s="359"/>
      <c r="F213" s="359"/>
      <c r="G213" s="329"/>
      <c r="H213" s="329"/>
      <c r="I213" s="108"/>
      <c r="J213" s="5"/>
      <c r="K213" s="6"/>
      <c r="L213" s="7"/>
      <c r="M213" s="7"/>
      <c r="N213" s="7"/>
      <c r="O213" s="7"/>
      <c r="P213" s="7"/>
    </row>
    <row r="214" spans="1:19" s="8" customFormat="1" x14ac:dyDescent="0.25">
      <c r="A214" s="308"/>
      <c r="B214" s="309"/>
      <c r="C214" s="329"/>
      <c r="D214" s="329"/>
      <c r="E214" s="343"/>
      <c r="F214" s="329"/>
      <c r="G214" s="329"/>
      <c r="H214" s="329"/>
      <c r="I214" s="7"/>
      <c r="J214" s="5"/>
      <c r="K214" s="6"/>
      <c r="L214" s="7"/>
      <c r="M214" s="7"/>
      <c r="N214" s="7"/>
      <c r="O214" s="7"/>
      <c r="P214" s="7"/>
    </row>
    <row r="215" spans="1:19" s="8" customFormat="1" x14ac:dyDescent="0.25">
      <c r="A215" s="308"/>
      <c r="B215" s="309"/>
      <c r="C215" s="329"/>
      <c r="D215" s="329"/>
      <c r="E215" s="343"/>
      <c r="F215" s="329"/>
      <c r="G215" s="329"/>
      <c r="H215" s="329"/>
      <c r="I215" s="7"/>
      <c r="J215" s="5"/>
      <c r="K215" s="6"/>
      <c r="L215" s="7"/>
      <c r="M215" s="7"/>
      <c r="N215" s="7"/>
      <c r="O215" s="7"/>
      <c r="P215" s="7"/>
    </row>
    <row r="216" spans="1:19" s="8" customFormat="1" x14ac:dyDescent="0.25">
      <c r="A216" s="310" t="s">
        <v>112</v>
      </c>
      <c r="B216" s="309"/>
      <c r="C216" s="360" t="s">
        <v>113</v>
      </c>
      <c r="D216" s="360"/>
      <c r="E216" s="360"/>
      <c r="F216" s="360"/>
      <c r="G216" s="330"/>
      <c r="H216" s="330"/>
      <c r="I216" s="7"/>
      <c r="J216" s="5"/>
      <c r="K216" s="6"/>
      <c r="L216" s="7"/>
      <c r="M216" s="7"/>
      <c r="N216" s="7"/>
      <c r="O216" s="7"/>
      <c r="P216" s="7"/>
    </row>
    <row r="217" spans="1:19" s="8" customFormat="1" x14ac:dyDescent="0.25">
      <c r="A217" s="42" t="s">
        <v>24</v>
      </c>
      <c r="B217" s="42"/>
      <c r="C217" s="42" t="s">
        <v>24</v>
      </c>
      <c r="D217" s="42"/>
      <c r="E217" s="42"/>
      <c r="F217" s="42"/>
      <c r="G217" s="42"/>
      <c r="H217" s="42"/>
      <c r="I217" s="7"/>
      <c r="J217" s="5"/>
      <c r="K217" s="6"/>
      <c r="L217" s="7"/>
      <c r="M217" s="7"/>
      <c r="N217" s="7"/>
      <c r="O217" s="7"/>
      <c r="P217" s="7"/>
    </row>
    <row r="218" spans="1:19" s="8" customFormat="1" x14ac:dyDescent="0.25">
      <c r="A218" s="43"/>
      <c r="B218" s="42"/>
      <c r="C218" s="42"/>
      <c r="D218" s="44"/>
      <c r="E218" s="42"/>
      <c r="F218" s="42"/>
      <c r="G218" s="42"/>
      <c r="H218" s="42"/>
      <c r="I218" s="7"/>
      <c r="J218" s="5"/>
      <c r="K218" s="6"/>
      <c r="L218" s="7"/>
      <c r="M218" s="7"/>
      <c r="N218" s="7"/>
      <c r="O218" s="7"/>
      <c r="P218" s="7"/>
    </row>
    <row r="219" spans="1:19" s="8" customFormat="1" x14ac:dyDescent="0.25">
      <c r="A219" s="43"/>
      <c r="B219" s="42"/>
      <c r="C219" s="42"/>
      <c r="D219" s="44"/>
      <c r="E219" s="42"/>
      <c r="F219" s="42"/>
      <c r="G219" s="42"/>
      <c r="H219" s="42"/>
      <c r="I219" s="7"/>
      <c r="J219" s="5"/>
      <c r="K219" s="6"/>
      <c r="L219" s="7"/>
      <c r="M219" s="7"/>
      <c r="N219" s="7"/>
      <c r="O219" s="7"/>
      <c r="P219" s="7"/>
    </row>
    <row r="220" spans="1:19" s="8" customFormat="1" x14ac:dyDescent="0.25">
      <c r="A220" s="43"/>
      <c r="B220" s="42"/>
      <c r="C220" s="42"/>
      <c r="D220" s="44"/>
      <c r="E220" s="42"/>
      <c r="F220" s="42"/>
      <c r="G220" s="42"/>
      <c r="H220" s="42"/>
      <c r="I220" s="7"/>
      <c r="J220" s="5"/>
      <c r="K220" s="6"/>
      <c r="L220" s="7"/>
      <c r="M220" s="7"/>
      <c r="N220" s="7"/>
      <c r="O220" s="7"/>
      <c r="P220" s="7"/>
    </row>
    <row r="221" spans="1:19" s="8" customFormat="1" x14ac:dyDescent="0.25">
      <c r="A221" s="311" t="s">
        <v>20</v>
      </c>
      <c r="B221" s="46"/>
      <c r="C221" s="361" t="s">
        <v>21</v>
      </c>
      <c r="D221" s="361"/>
      <c r="E221" s="361"/>
      <c r="F221" s="361"/>
      <c r="G221" s="331"/>
      <c r="H221" s="331"/>
      <c r="I221" s="7"/>
      <c r="J221" s="5"/>
      <c r="K221" s="6"/>
      <c r="L221" s="7"/>
      <c r="M221" s="7"/>
      <c r="N221" s="7"/>
      <c r="O221" s="7"/>
      <c r="P221" s="7"/>
    </row>
    <row r="222" spans="1:19" s="8" customFormat="1" x14ac:dyDescent="0.25">
      <c r="A222" s="45"/>
      <c r="B222" s="46"/>
      <c r="C222" s="47"/>
      <c r="D222" s="331"/>
      <c r="E222" s="47"/>
      <c r="F222" s="47"/>
      <c r="G222" s="47"/>
      <c r="H222" s="47"/>
      <c r="I222" s="7"/>
      <c r="J222" s="5"/>
      <c r="K222" s="6"/>
      <c r="L222" s="7"/>
      <c r="M222" s="7"/>
      <c r="N222" s="7"/>
      <c r="O222" s="7"/>
      <c r="P222" s="7"/>
    </row>
    <row r="223" spans="1:19" s="8" customFormat="1" x14ac:dyDescent="0.25">
      <c r="A223" s="45"/>
      <c r="B223" s="46"/>
      <c r="C223" s="47"/>
      <c r="D223" s="331"/>
      <c r="E223" s="47"/>
      <c r="F223" s="47"/>
      <c r="G223" s="47"/>
      <c r="H223" s="47"/>
      <c r="I223" s="7"/>
      <c r="J223" s="5"/>
      <c r="K223" s="6"/>
      <c r="L223" s="7"/>
      <c r="M223" s="7"/>
      <c r="N223" s="7"/>
      <c r="O223" s="7"/>
      <c r="P223" s="7"/>
    </row>
    <row r="224" spans="1:19" s="8" customFormat="1" x14ac:dyDescent="0.25">
      <c r="A224" s="48" t="s">
        <v>63</v>
      </c>
      <c r="B224" s="49"/>
      <c r="C224" s="362" t="s">
        <v>64</v>
      </c>
      <c r="D224" s="362"/>
      <c r="E224" s="362"/>
      <c r="F224" s="362"/>
      <c r="G224" s="332"/>
      <c r="H224" s="332"/>
      <c r="I224" s="7"/>
      <c r="J224" s="5"/>
      <c r="K224" s="6"/>
      <c r="L224" s="7"/>
      <c r="M224" s="7"/>
      <c r="N224" s="7"/>
      <c r="O224" s="7"/>
      <c r="P224" s="7"/>
    </row>
    <row r="225" spans="1:36" s="8" customFormat="1" x14ac:dyDescent="0.25">
      <c r="A225" s="42" t="s">
        <v>23</v>
      </c>
      <c r="B225" s="49"/>
      <c r="C225" s="362" t="s">
        <v>22</v>
      </c>
      <c r="D225" s="362"/>
      <c r="E225" s="362"/>
      <c r="F225" s="362"/>
      <c r="G225" s="332"/>
      <c r="H225" s="332"/>
      <c r="I225" s="7"/>
      <c r="J225" s="5"/>
      <c r="K225" s="6"/>
      <c r="L225" s="7"/>
      <c r="M225" s="7"/>
      <c r="N225" s="7"/>
      <c r="O225" s="7"/>
      <c r="P225" s="7"/>
    </row>
    <row r="226" spans="1:36" s="8" customFormat="1" x14ac:dyDescent="0.25">
      <c r="A226" s="50"/>
      <c r="B226" s="50"/>
      <c r="C226" s="312"/>
      <c r="D226" s="312"/>
      <c r="E226" s="313"/>
      <c r="F226" s="313"/>
      <c r="G226" s="313"/>
      <c r="H226" s="313"/>
      <c r="I226" s="7"/>
      <c r="J226" s="5"/>
      <c r="K226" s="6"/>
      <c r="L226" s="7"/>
      <c r="M226" s="7"/>
      <c r="N226" s="7"/>
      <c r="O226" s="7"/>
      <c r="P226" s="7"/>
    </row>
    <row r="227" spans="1:36" s="8" customFormat="1" x14ac:dyDescent="0.25">
      <c r="A227" s="50"/>
      <c r="B227" s="50"/>
      <c r="C227" s="312"/>
      <c r="D227" s="312"/>
      <c r="E227" s="313"/>
      <c r="F227" s="313"/>
      <c r="G227" s="313"/>
      <c r="H227" s="313"/>
      <c r="I227" s="7"/>
      <c r="J227" s="5"/>
      <c r="K227" s="6"/>
      <c r="L227" s="7"/>
      <c r="M227" s="7"/>
      <c r="N227" s="7"/>
      <c r="O227" s="7"/>
      <c r="P227" s="7"/>
    </row>
    <row r="228" spans="1:36" s="8" customFormat="1" x14ac:dyDescent="0.25">
      <c r="A228" s="51"/>
      <c r="B228" s="50"/>
      <c r="C228" s="312"/>
      <c r="D228" s="312"/>
      <c r="E228" s="313"/>
      <c r="F228" s="313"/>
      <c r="G228" s="313"/>
      <c r="H228" s="313"/>
      <c r="I228" s="7"/>
      <c r="J228" s="5"/>
      <c r="K228" s="6"/>
      <c r="L228" s="7"/>
      <c r="M228" s="7"/>
      <c r="N228" s="7"/>
      <c r="O228" s="7"/>
      <c r="P228" s="7"/>
    </row>
    <row r="229" spans="1:36" s="8" customFormat="1" x14ac:dyDescent="0.25">
      <c r="A229" s="356"/>
      <c r="B229" s="357"/>
      <c r="C229" s="357"/>
      <c r="D229" s="357"/>
      <c r="E229" s="357"/>
      <c r="F229" s="357"/>
      <c r="G229" s="326"/>
      <c r="H229" s="326"/>
      <c r="I229" s="7"/>
      <c r="J229" s="5"/>
      <c r="K229" s="6"/>
      <c r="L229" s="7"/>
      <c r="M229" s="7"/>
      <c r="N229" s="7"/>
      <c r="O229" s="7"/>
      <c r="P229" s="7"/>
    </row>
    <row r="230" spans="1:36" s="151" customFormat="1" x14ac:dyDescent="0.25">
      <c r="A230" s="9"/>
      <c r="B230" s="9"/>
      <c r="C230" s="9"/>
      <c r="D230" s="9"/>
      <c r="E230" s="9"/>
      <c r="F230" s="314"/>
      <c r="G230" s="314"/>
      <c r="H230" s="314"/>
      <c r="I230" s="124"/>
      <c r="J230" s="124"/>
      <c r="K230" s="315"/>
      <c r="L230" s="315"/>
      <c r="M230" s="124"/>
      <c r="N230" s="124"/>
      <c r="O230" s="124"/>
      <c r="P230" s="124"/>
      <c r="T230" s="152"/>
      <c r="U230" s="152"/>
      <c r="V230" s="152"/>
      <c r="W230" s="152"/>
      <c r="X230" s="152"/>
      <c r="Y230" s="152"/>
      <c r="Z230" s="152"/>
      <c r="AA230" s="152"/>
      <c r="AB230" s="152"/>
      <c r="AC230" s="152"/>
      <c r="AD230" s="152"/>
      <c r="AE230" s="152"/>
      <c r="AF230" s="152"/>
      <c r="AG230" s="152"/>
      <c r="AH230" s="152"/>
      <c r="AI230" s="152"/>
      <c r="AJ230" s="152"/>
    </row>
    <row r="231" spans="1:36" s="151" customFormat="1" x14ac:dyDescent="0.25">
      <c r="A231" s="316"/>
      <c r="B231" s="317"/>
      <c r="F231" s="314"/>
      <c r="G231" s="314"/>
      <c r="H231" s="314"/>
      <c r="I231" s="124"/>
      <c r="J231" s="124"/>
      <c r="K231" s="315"/>
      <c r="L231" s="315"/>
      <c r="M231" s="124"/>
      <c r="N231" s="124"/>
      <c r="O231" s="124"/>
      <c r="P231" s="124"/>
      <c r="T231" s="152"/>
      <c r="U231" s="152"/>
      <c r="V231" s="152"/>
      <c r="W231" s="152"/>
      <c r="X231" s="152"/>
      <c r="Y231" s="152"/>
      <c r="Z231" s="152"/>
      <c r="AA231" s="152"/>
      <c r="AB231" s="152"/>
      <c r="AC231" s="152"/>
      <c r="AD231" s="152"/>
      <c r="AE231" s="152"/>
      <c r="AF231" s="152"/>
      <c r="AG231" s="152"/>
      <c r="AH231" s="152"/>
      <c r="AI231" s="152"/>
      <c r="AJ231" s="152"/>
    </row>
    <row r="232" spans="1:36" s="151" customFormat="1" x14ac:dyDescent="0.25">
      <c r="A232" s="316"/>
      <c r="B232" s="317"/>
      <c r="F232" s="314"/>
      <c r="G232" s="314"/>
      <c r="H232" s="314"/>
      <c r="I232" s="124"/>
      <c r="J232" s="124"/>
      <c r="K232" s="315"/>
      <c r="L232" s="315"/>
      <c r="M232" s="124"/>
      <c r="N232" s="124"/>
      <c r="O232" s="124"/>
      <c r="P232" s="124"/>
    </row>
    <row r="233" spans="1:36" s="57" customFormat="1" x14ac:dyDescent="0.25">
      <c r="C233" s="65"/>
      <c r="D233" s="66"/>
      <c r="E233" s="67"/>
      <c r="F233" s="67"/>
      <c r="G233" s="67"/>
      <c r="H233" s="67"/>
      <c r="I233" s="98"/>
      <c r="J233" s="98"/>
      <c r="K233" s="98"/>
      <c r="L233" s="98"/>
      <c r="M233" s="98"/>
      <c r="N233" s="98"/>
      <c r="O233" s="98"/>
      <c r="P233" s="98"/>
    </row>
    <row r="234" spans="1:36" s="57" customFormat="1" x14ac:dyDescent="0.25">
      <c r="C234" s="65"/>
      <c r="D234" s="66"/>
      <c r="E234" s="67"/>
      <c r="F234" s="67"/>
      <c r="G234" s="67"/>
      <c r="H234" s="67"/>
      <c r="I234" s="98"/>
      <c r="J234" s="98"/>
      <c r="K234" s="98"/>
      <c r="L234" s="98"/>
      <c r="M234" s="98"/>
      <c r="N234" s="98"/>
      <c r="O234" s="98"/>
      <c r="P234" s="98"/>
    </row>
    <row r="235" spans="1:36" s="57" customFormat="1" x14ac:dyDescent="0.25">
      <c r="C235" s="65"/>
      <c r="D235" s="66"/>
      <c r="E235" s="67"/>
      <c r="F235" s="67"/>
      <c r="G235" s="67"/>
      <c r="H235" s="67"/>
      <c r="I235" s="98"/>
      <c r="J235" s="98"/>
      <c r="K235" s="98"/>
      <c r="L235" s="98"/>
      <c r="M235" s="98"/>
      <c r="N235" s="98"/>
      <c r="O235" s="98"/>
      <c r="P235" s="98"/>
    </row>
    <row r="236" spans="1:36" s="57" customFormat="1" x14ac:dyDescent="0.25">
      <c r="C236" s="65"/>
      <c r="D236" s="66"/>
      <c r="E236" s="67"/>
      <c r="F236" s="67"/>
      <c r="G236" s="67"/>
      <c r="H236" s="67"/>
      <c r="I236" s="98"/>
      <c r="J236" s="98"/>
      <c r="K236" s="98"/>
      <c r="L236" s="98"/>
      <c r="M236" s="98"/>
      <c r="N236" s="98"/>
      <c r="O236" s="98"/>
      <c r="P236" s="98"/>
    </row>
    <row r="237" spans="1:36" s="57" customFormat="1" x14ac:dyDescent="0.25">
      <c r="C237" s="65"/>
      <c r="D237" s="66"/>
      <c r="E237" s="67"/>
      <c r="F237" s="67"/>
      <c r="G237" s="67"/>
      <c r="H237" s="67"/>
      <c r="I237" s="98"/>
      <c r="J237" s="98"/>
      <c r="K237" s="98"/>
      <c r="L237" s="98"/>
      <c r="M237" s="98"/>
      <c r="N237" s="98"/>
      <c r="O237" s="98"/>
      <c r="P237" s="98"/>
    </row>
    <row r="238" spans="1:36" s="57" customFormat="1" x14ac:dyDescent="0.25">
      <c r="C238" s="65"/>
      <c r="D238" s="66"/>
      <c r="E238" s="67"/>
      <c r="F238" s="67"/>
      <c r="G238" s="67"/>
      <c r="H238" s="67"/>
      <c r="I238" s="98"/>
      <c r="J238" s="98"/>
      <c r="K238" s="98"/>
      <c r="L238" s="98"/>
      <c r="M238" s="98"/>
      <c r="N238" s="98"/>
      <c r="O238" s="98"/>
      <c r="P238" s="98"/>
    </row>
    <row r="239" spans="1:36" s="57" customFormat="1" x14ac:dyDescent="0.25">
      <c r="C239" s="65"/>
      <c r="D239" s="66"/>
      <c r="E239" s="67"/>
      <c r="F239" s="67"/>
      <c r="G239" s="67"/>
      <c r="H239" s="67"/>
      <c r="I239" s="98"/>
      <c r="J239" s="98"/>
      <c r="K239" s="98"/>
      <c r="L239" s="98"/>
      <c r="M239" s="98"/>
      <c r="N239" s="98"/>
      <c r="O239" s="98"/>
      <c r="P239" s="98"/>
    </row>
    <row r="240" spans="1:36" s="57" customFormat="1" x14ac:dyDescent="0.25">
      <c r="C240" s="65"/>
      <c r="D240" s="66"/>
      <c r="E240" s="67"/>
      <c r="F240" s="67"/>
      <c r="G240" s="67"/>
      <c r="H240" s="67"/>
      <c r="I240" s="98"/>
      <c r="J240" s="98"/>
      <c r="K240" s="98"/>
      <c r="L240" s="98"/>
      <c r="M240" s="98"/>
      <c r="N240" s="98"/>
      <c r="O240" s="98"/>
      <c r="P240" s="98"/>
    </row>
    <row r="241" spans="3:16" s="57" customFormat="1" x14ac:dyDescent="0.25">
      <c r="C241" s="65"/>
      <c r="D241" s="66"/>
      <c r="E241" s="67"/>
      <c r="F241" s="67"/>
      <c r="G241" s="67"/>
      <c r="H241" s="67"/>
      <c r="I241" s="98"/>
      <c r="J241" s="98"/>
      <c r="K241" s="98"/>
      <c r="L241" s="98"/>
      <c r="M241" s="98"/>
      <c r="N241" s="98"/>
      <c r="O241" s="98"/>
      <c r="P241" s="98"/>
    </row>
    <row r="242" spans="3:16" s="57" customFormat="1" x14ac:dyDescent="0.25">
      <c r="C242" s="65"/>
      <c r="D242" s="66"/>
      <c r="E242" s="67"/>
      <c r="F242" s="67"/>
      <c r="G242" s="67"/>
      <c r="H242" s="67"/>
      <c r="I242" s="98"/>
      <c r="J242" s="98"/>
      <c r="K242" s="98"/>
      <c r="L242" s="98"/>
      <c r="M242" s="98"/>
      <c r="N242" s="98"/>
      <c r="O242" s="98"/>
      <c r="P242" s="98"/>
    </row>
    <row r="243" spans="3:16" s="57" customFormat="1" x14ac:dyDescent="0.25">
      <c r="C243" s="65"/>
      <c r="D243" s="66"/>
      <c r="E243" s="67"/>
      <c r="F243" s="67"/>
      <c r="G243" s="67"/>
      <c r="H243" s="67"/>
      <c r="I243" s="98"/>
      <c r="J243" s="98"/>
      <c r="K243" s="98"/>
      <c r="L243" s="98"/>
      <c r="M243" s="98"/>
      <c r="N243" s="98"/>
      <c r="O243" s="98"/>
      <c r="P243" s="98"/>
    </row>
    <row r="244" spans="3:16" s="57" customFormat="1" x14ac:dyDescent="0.25">
      <c r="C244" s="65"/>
      <c r="D244" s="66"/>
      <c r="E244" s="67"/>
      <c r="F244" s="67"/>
      <c r="G244" s="67"/>
      <c r="H244" s="67"/>
      <c r="I244" s="98"/>
      <c r="J244" s="98"/>
      <c r="K244" s="98"/>
      <c r="L244" s="98"/>
      <c r="M244" s="98"/>
      <c r="N244" s="98"/>
      <c r="O244" s="98"/>
      <c r="P244" s="98"/>
    </row>
    <row r="245" spans="3:16" s="57" customFormat="1" x14ac:dyDescent="0.25">
      <c r="C245" s="65"/>
      <c r="D245" s="66"/>
      <c r="E245" s="67"/>
      <c r="F245" s="67"/>
      <c r="G245" s="67"/>
      <c r="H245" s="67"/>
      <c r="I245" s="98"/>
      <c r="J245" s="98"/>
      <c r="K245" s="98"/>
      <c r="L245" s="98"/>
      <c r="M245" s="98"/>
      <c r="N245" s="98"/>
      <c r="O245" s="98"/>
      <c r="P245" s="98"/>
    </row>
    <row r="246" spans="3:16" s="57" customFormat="1" x14ac:dyDescent="0.25">
      <c r="C246" s="65"/>
      <c r="D246" s="66"/>
      <c r="E246" s="67"/>
      <c r="F246" s="67"/>
      <c r="G246" s="67"/>
      <c r="H246" s="67"/>
      <c r="I246" s="98"/>
      <c r="J246" s="98"/>
      <c r="K246" s="98"/>
      <c r="L246" s="98"/>
      <c r="M246" s="98"/>
      <c r="N246" s="98"/>
      <c r="O246" s="98"/>
      <c r="P246" s="98"/>
    </row>
    <row r="247" spans="3:16" s="57" customFormat="1" x14ac:dyDescent="0.25">
      <c r="C247" s="65"/>
      <c r="D247" s="66"/>
      <c r="E247" s="67"/>
      <c r="F247" s="67"/>
      <c r="G247" s="67"/>
      <c r="H247" s="67"/>
      <c r="I247" s="98"/>
      <c r="J247" s="98"/>
      <c r="K247" s="98"/>
      <c r="L247" s="98"/>
      <c r="M247" s="98"/>
      <c r="N247" s="98"/>
      <c r="O247" s="98"/>
      <c r="P247" s="98"/>
    </row>
    <row r="248" spans="3:16" s="57" customFormat="1" x14ac:dyDescent="0.25">
      <c r="C248" s="65"/>
      <c r="D248" s="66"/>
      <c r="E248" s="67"/>
      <c r="F248" s="67"/>
      <c r="G248" s="67"/>
      <c r="H248" s="67"/>
      <c r="I248" s="98"/>
      <c r="J248" s="98"/>
      <c r="K248" s="98"/>
      <c r="L248" s="98"/>
      <c r="M248" s="98"/>
      <c r="N248" s="98"/>
      <c r="O248" s="98"/>
      <c r="P248" s="98"/>
    </row>
    <row r="249" spans="3:16" s="57" customFormat="1" x14ac:dyDescent="0.25">
      <c r="C249" s="65"/>
      <c r="D249" s="66"/>
      <c r="E249" s="67"/>
      <c r="F249" s="67"/>
      <c r="G249" s="67"/>
      <c r="H249" s="67"/>
      <c r="I249" s="98"/>
      <c r="J249" s="98"/>
      <c r="K249" s="98"/>
      <c r="L249" s="98"/>
      <c r="M249" s="98"/>
      <c r="N249" s="98"/>
      <c r="O249" s="98"/>
      <c r="P249" s="98"/>
    </row>
    <row r="250" spans="3:16" s="57" customFormat="1" x14ac:dyDescent="0.25">
      <c r="C250" s="65"/>
      <c r="D250" s="66"/>
      <c r="E250" s="67"/>
      <c r="F250" s="67"/>
      <c r="G250" s="67"/>
      <c r="H250" s="67"/>
      <c r="I250" s="98"/>
      <c r="J250" s="98"/>
      <c r="K250" s="98"/>
      <c r="L250" s="98"/>
      <c r="M250" s="98"/>
      <c r="N250" s="98"/>
      <c r="O250" s="98"/>
      <c r="P250" s="98"/>
    </row>
    <row r="251" spans="3:16" s="57" customFormat="1" x14ac:dyDescent="0.25">
      <c r="C251" s="65"/>
      <c r="D251" s="66"/>
      <c r="E251" s="67"/>
      <c r="F251" s="67"/>
      <c r="G251" s="67"/>
      <c r="H251" s="67"/>
      <c r="I251" s="98"/>
      <c r="J251" s="98"/>
      <c r="K251" s="98"/>
      <c r="L251" s="98"/>
      <c r="M251" s="98"/>
      <c r="N251" s="98"/>
      <c r="O251" s="98"/>
      <c r="P251" s="98"/>
    </row>
    <row r="252" spans="3:16" s="57" customFormat="1" x14ac:dyDescent="0.25">
      <c r="C252" s="65"/>
      <c r="D252" s="66"/>
      <c r="E252" s="67"/>
      <c r="F252" s="67"/>
      <c r="G252" s="67"/>
      <c r="H252" s="67"/>
      <c r="I252" s="98"/>
      <c r="J252" s="98"/>
      <c r="K252" s="98"/>
      <c r="L252" s="98"/>
      <c r="M252" s="98"/>
      <c r="N252" s="98"/>
      <c r="O252" s="98"/>
      <c r="P252" s="98"/>
    </row>
    <row r="253" spans="3:16" s="57" customFormat="1" x14ac:dyDescent="0.25">
      <c r="C253" s="65"/>
      <c r="D253" s="66"/>
      <c r="E253" s="67"/>
      <c r="F253" s="67"/>
      <c r="G253" s="67"/>
      <c r="H253" s="67"/>
      <c r="I253" s="98"/>
      <c r="J253" s="98"/>
      <c r="K253" s="98"/>
      <c r="L253" s="98"/>
      <c r="M253" s="98"/>
      <c r="N253" s="98"/>
      <c r="O253" s="98"/>
      <c r="P253" s="98"/>
    </row>
    <row r="254" spans="3:16" s="57" customFormat="1" x14ac:dyDescent="0.25">
      <c r="C254" s="65"/>
      <c r="D254" s="66"/>
      <c r="E254" s="67"/>
      <c r="F254" s="67"/>
      <c r="G254" s="67"/>
      <c r="H254" s="67"/>
      <c r="I254" s="98"/>
      <c r="J254" s="98"/>
      <c r="K254" s="98"/>
      <c r="L254" s="98"/>
      <c r="M254" s="98"/>
      <c r="N254" s="98"/>
      <c r="O254" s="98"/>
      <c r="P254" s="98"/>
    </row>
    <row r="255" spans="3:16" s="57" customFormat="1" x14ac:dyDescent="0.25">
      <c r="C255" s="65"/>
      <c r="D255" s="66"/>
      <c r="E255" s="67"/>
      <c r="F255" s="67"/>
      <c r="G255" s="67"/>
      <c r="H255" s="67"/>
      <c r="I255" s="98"/>
      <c r="J255" s="98"/>
      <c r="K255" s="98"/>
      <c r="L255" s="98"/>
      <c r="M255" s="98"/>
      <c r="N255" s="98"/>
      <c r="O255" s="98"/>
      <c r="P255" s="98"/>
    </row>
  </sheetData>
  <mergeCells count="13">
    <mergeCell ref="A229:F229"/>
    <mergeCell ref="A11:F11"/>
    <mergeCell ref="C213:F213"/>
    <mergeCell ref="C216:F216"/>
    <mergeCell ref="C221:F221"/>
    <mergeCell ref="C224:F224"/>
    <mergeCell ref="C225:F225"/>
    <mergeCell ref="B7:F7"/>
    <mergeCell ref="A1:F1"/>
    <mergeCell ref="A2:F2"/>
    <mergeCell ref="A3:F3"/>
    <mergeCell ref="A4:F4"/>
    <mergeCell ref="A5:F5"/>
  </mergeCells>
  <printOptions horizontalCentered="1"/>
  <pageMargins left="0.19685039370078741" right="0.19685039370078741" top="0.39370078740157483" bottom="0.19685039370078741" header="0.19685039370078741" footer="0.19685039370078741"/>
  <pageSetup scale="96" orientation="portrait" r:id="rId1"/>
  <headerFooter alignWithMargins="0">
    <oddFooter>&amp;C&amp;6Página &amp;P de &amp;N</oddFooter>
  </headerFooter>
  <rowBreaks count="5" manualBreakCount="5">
    <brk id="47" max="5" man="1"/>
    <brk id="76" max="5" man="1"/>
    <brk id="112" max="5" man="1"/>
    <brk id="147" max="5" man="1"/>
    <brk id="191" max="5" man="1"/>
  </rowBreaks>
  <ignoredErrors>
    <ignoredError sqref="F85:F109 F111:F162" unlockedFormula="1"/>
    <ignoredError sqref="F110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ACTUALIZADO NO.1 </vt:lpstr>
      <vt:lpstr>'ACTUALIZADO NO.1 '!Área_de_impresión</vt:lpstr>
      <vt:lpstr>'ACTUALIZADO NO.1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Morales Méndez</dc:creator>
  <cp:lastModifiedBy>Franklin Xavier Morillo Duluc</cp:lastModifiedBy>
  <cp:lastPrinted>2022-03-11T16:23:52Z</cp:lastPrinted>
  <dcterms:created xsi:type="dcterms:W3CDTF">2018-05-23T14:28:08Z</dcterms:created>
  <dcterms:modified xsi:type="dcterms:W3CDTF">2023-08-14T17:44:00Z</dcterms:modified>
</cp:coreProperties>
</file>