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agobdo-my.sharepoint.com/personal/luis_aybar_inapa_gob_do/Documents/Escritorio(Usar)/Presupuestos/EL SEIBO/"/>
    </mc:Choice>
  </mc:AlternateContent>
  <xr:revisionPtr revIDLastSave="2" documentId="11_629DD34B0B07463280DB21B4AF53D6D343BDBD96" xr6:coauthVersionLast="47" xr6:coauthVersionMax="47" xr10:uidLastSave="{4C5F46B8-48AE-4003-9F08-CEF276A517DC}"/>
  <bookViews>
    <workbookView xWindow="-120" yWindow="-120" windowWidth="29040" windowHeight="15840" tabRatio="733" xr2:uid="{00000000-000D-0000-FFFF-FFFF00000000}"/>
  </bookViews>
  <sheets>
    <sheet name="VILLA GUERRERO (LOTE 3)" sheetId="6" r:id="rId1"/>
  </sheets>
  <definedNames>
    <definedName name="_xlnm._FilterDatabase" localSheetId="0" hidden="1">'VILLA GUERRERO (LOTE 3)'!$A$11:$F$88</definedName>
    <definedName name="_xlnm.Print_Area" localSheetId="0">'VILLA GUERRERO (LOTE 3)'!$A$1:$F$130</definedName>
    <definedName name="_xlnm.Print_Titles" localSheetId="0">'VILLA GUERRERO (LOTE 3)'!$1:$11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6" l="1"/>
  <c r="F52" i="6"/>
  <c r="F50" i="6"/>
  <c r="F47" i="6"/>
  <c r="F46" i="6"/>
  <c r="F38" i="6"/>
  <c r="F89" i="6" l="1"/>
  <c r="F49" i="6"/>
  <c r="F48" i="6"/>
  <c r="A80" i="6" l="1"/>
  <c r="A81" i="6" s="1"/>
  <c r="A65" i="6"/>
  <c r="A66" i="6" s="1"/>
  <c r="A67" i="6" s="1"/>
  <c r="A68" i="6" s="1"/>
  <c r="A69" i="6" s="1"/>
  <c r="A70" i="6" s="1"/>
  <c r="A71" i="6" s="1"/>
  <c r="A72" i="6" s="1"/>
  <c r="A73" i="6" s="1"/>
  <c r="F61" i="6"/>
  <c r="F57" i="6" l="1"/>
  <c r="F56" i="6"/>
  <c r="F55" i="6"/>
  <c r="F54" i="6"/>
  <c r="F53" i="6"/>
  <c r="F51" i="6"/>
  <c r="F45" i="6"/>
  <c r="F44" i="6"/>
  <c r="F43" i="6"/>
  <c r="F42" i="6"/>
  <c r="F41" i="6"/>
  <c r="F40" i="6"/>
  <c r="F39" i="6"/>
  <c r="F62" i="6" l="1"/>
  <c r="F60" i="6"/>
  <c r="F24" i="6" l="1"/>
  <c r="F23" i="6"/>
  <c r="F81" i="6"/>
  <c r="F80" i="6"/>
  <c r="F78" i="6"/>
  <c r="F77" i="6"/>
  <c r="F75" i="6"/>
  <c r="F74" i="6"/>
  <c r="F73" i="6"/>
  <c r="F72" i="6"/>
  <c r="F71" i="6"/>
  <c r="F70" i="6"/>
  <c r="F69" i="6"/>
  <c r="F68" i="6"/>
  <c r="F67" i="6"/>
  <c r="F66" i="6"/>
  <c r="F65" i="6"/>
  <c r="F35" i="6"/>
  <c r="F34" i="6"/>
  <c r="F31" i="6"/>
  <c r="F30" i="6"/>
  <c r="F16" i="6" l="1"/>
  <c r="F25" i="6"/>
  <c r="F26" i="6"/>
  <c r="F83" i="6"/>
  <c r="F27" i="6" l="1"/>
  <c r="F36" i="6"/>
  <c r="F28" i="6"/>
  <c r="F76" i="6" l="1"/>
  <c r="F64" i="6"/>
  <c r="F87" i="6" l="1"/>
  <c r="F86" i="6"/>
  <c r="F79" i="6" l="1"/>
  <c r="F33" i="6"/>
  <c r="F29" i="6"/>
  <c r="F18" i="6"/>
  <c r="F17" i="6"/>
  <c r="F21" i="6" l="1"/>
  <c r="F22" i="6" l="1"/>
  <c r="F37" i="6"/>
  <c r="F84" i="6" l="1"/>
  <c r="F93" i="6" s="1"/>
  <c r="F94" i="6" s="1"/>
  <c r="F107" i="6" s="1"/>
  <c r="F106" i="6" l="1"/>
  <c r="F101" i="6"/>
  <c r="F99" i="6"/>
  <c r="F102" i="6"/>
  <c r="F100" i="6"/>
  <c r="F103" i="6"/>
  <c r="F105" i="6"/>
  <c r="F98" i="6"/>
  <c r="F97" i="6"/>
  <c r="F104" i="6" s="1"/>
  <c r="F109" i="6" l="1"/>
  <c r="F111" i="6" s="1"/>
</calcChain>
</file>

<file path=xl/sharedStrings.xml><?xml version="1.0" encoding="utf-8"?>
<sst xmlns="http://schemas.openxmlformats.org/spreadsheetml/2006/main" count="165" uniqueCount="117">
  <si>
    <t>CANTIDAD</t>
  </si>
  <si>
    <t>D E S C R I P C I O N</t>
  </si>
  <si>
    <t>P.U. (RD$)</t>
  </si>
  <si>
    <t>PART.</t>
  </si>
  <si>
    <t>VALOR (RD$)</t>
  </si>
  <si>
    <t>M</t>
  </si>
  <si>
    <t>U</t>
  </si>
  <si>
    <t>UND.</t>
  </si>
  <si>
    <t>MOVIMIENTO DE TIERRA</t>
  </si>
  <si>
    <t>M3</t>
  </si>
  <si>
    <t>M2</t>
  </si>
  <si>
    <t>VARIOS</t>
  </si>
  <si>
    <t>CAMPAMENTO (INC  ALQUILER DE CASA  O SOLAR, FURGON OFICINA, ALMACEN Y ALQUILER BANOS MOVILES)</t>
  </si>
  <si>
    <t>MESES</t>
  </si>
  <si>
    <t>VALLA ANUNCIANDO OBRA 16' X 8' IMPRESION FULL COLOR CONTENIENDO LOGO DE INAPA, NOMBRE DE PROYECTO Y CONTRATISTA. ESTRUCTURA EN TUBOS GALVANIZADOS 1 1/2"X 1 1/2" Y SOPORTES EN TUBO CUAD. 4" X 4"</t>
  </si>
  <si>
    <t>REPLANTEO</t>
  </si>
  <si>
    <t>RELLENO COMPACTADO C/EQUIPO EN CAPAS DE 0.20 M</t>
  </si>
  <si>
    <t>SUMINISTRO DE TUBERIA:</t>
  </si>
  <si>
    <t>DE Ø 4"  PVC SDR-26  C/ J.G.</t>
  </si>
  <si>
    <t>DE Ø 3"  PVC SDR-26  C/ J.G.</t>
  </si>
  <si>
    <t>COLOCACION DE TUBERIA:</t>
  </si>
  <si>
    <t>SUMINISTRO Y COLOCACION DE PIEZAS ESPECIALES</t>
  </si>
  <si>
    <t>PRUEBA HIDROSTATICA</t>
  </si>
  <si>
    <t>SUB-TOTAL GENERAL</t>
  </si>
  <si>
    <t>GASTOS INDIRECTOS</t>
  </si>
  <si>
    <t>HONORARIOS PROFESIONALES</t>
  </si>
  <si>
    <t>GASTOS ADMINISTRATIVOS</t>
  </si>
  <si>
    <t xml:space="preserve">SEGUROS , POLIZA Y FIANZAS </t>
  </si>
  <si>
    <t>SUPERVISION DE LA OBRA</t>
  </si>
  <si>
    <t>GASTOS DE TRANSPORTE</t>
  </si>
  <si>
    <t>LEY 6-86</t>
  </si>
  <si>
    <t>CODIA</t>
  </si>
  <si>
    <t>ITBIS  (LEY 07-2007)</t>
  </si>
  <si>
    <t>OPERACION Y MANTENIMIENTO INAPA</t>
  </si>
  <si>
    <t>IMPREVISTOS</t>
  </si>
  <si>
    <t>TOTAL GASTOS INDIRECTOS</t>
  </si>
  <si>
    <t xml:space="preserve">TOTAL A EJECUTAR </t>
  </si>
  <si>
    <t>2.1.1</t>
  </si>
  <si>
    <t>2.1.2</t>
  </si>
  <si>
    <t>COLLARIN EN POLIETILENO Ø3" (ABRAZADERA)</t>
  </si>
  <si>
    <t>UD</t>
  </si>
  <si>
    <t>TUBERIA DE POLIETILENO DE ALTA DENSIDAD Ø1/2" INTERNO L=6.00M (PROMEDIO)</t>
  </si>
  <si>
    <t>ADAPTADOR  MACHO Ø1/2" ROSCADO A MANGUERA</t>
  </si>
  <si>
    <t>ADAPTADOR  HEMBRA Ø1/2" ROSCADO A MANGUERA</t>
  </si>
  <si>
    <t>LLAVE DE PASO DE 1/2"</t>
  </si>
  <si>
    <t>VALVULA CHECK DE 1/2" BRONCE</t>
  </si>
  <si>
    <t>CAJA DE ACOMETIDA PLASTICA EN POLIETILENO 10"</t>
  </si>
  <si>
    <t>TUBERIA 1/2"  SCH 40 PVC LONGITUD PROMEDIO</t>
  </si>
  <si>
    <t>ANCLAJES DE H.S. FC' 180 KG/CM2</t>
  </si>
  <si>
    <t>CEMENTO SOLVENTE Y TEFLON</t>
  </si>
  <si>
    <t xml:space="preserve">TAPON HEMBRA 1/2" PVC  </t>
  </si>
  <si>
    <t>EXCAVACION Y TAPADO A MANO</t>
  </si>
  <si>
    <t>MANO DE OBRA PLOMERO</t>
  </si>
  <si>
    <t xml:space="preserve">LIMPIEZA CONTINUA Y  FINAL (OBREROS, CAMION  Y HERRAMIENTAS MENORES) CON TRAMOS DE ALTA PENDIENTE </t>
  </si>
  <si>
    <t xml:space="preserve">NIVELACION EN ZANJA </t>
  </si>
  <si>
    <t>SUMINISTRO Y COLOCACION DE VALVULAS</t>
  </si>
  <si>
    <t>INSTITUTO NACIONAL DE AGUAS POTABLES Y ALCANTARILLADOS</t>
  </si>
  <si>
    <t>***INAPA***</t>
  </si>
  <si>
    <t>DIRECCION DE INGENIERIA</t>
  </si>
  <si>
    <t>DEPARTAMENTO DE COSTOS Y PRESUPUESTOS</t>
  </si>
  <si>
    <t>Zona : VI</t>
  </si>
  <si>
    <t xml:space="preserve">BOTE DE MATERIAL CON CAMION D= 5 KM (INCLUYE ESPARCIMIENTO) </t>
  </si>
  <si>
    <t xml:space="preserve">                    PREPARADO POR:</t>
  </si>
  <si>
    <t xml:space="preserve">                                                    REVISADO POR :</t>
  </si>
  <si>
    <t xml:space="preserve">                             </t>
  </si>
  <si>
    <t xml:space="preserve">          ING. DEPTO. COSTOSY PRESUPUESTOS  </t>
  </si>
  <si>
    <t xml:space="preserve">ING. DEPTO.  DE COSTOS Y PRESUPUESTOS </t>
  </si>
  <si>
    <t xml:space="preserve">             SOMETIDO POR :</t>
  </si>
  <si>
    <t xml:space="preserve">                                                    VISTO BUENO :</t>
  </si>
  <si>
    <t xml:space="preserve">                ING. SONIA E. RODRIGUEZ R.</t>
  </si>
  <si>
    <t xml:space="preserve">     ING. JOSÉ MANUEL AYBAR OVALLE</t>
  </si>
  <si>
    <t xml:space="preserve">        ENC. DEPTO. DE COSTOS Y PRESUPUESTOS </t>
  </si>
  <si>
    <t xml:space="preserve">             DIRECTOR DE INGENIERIA</t>
  </si>
  <si>
    <t xml:space="preserve">Ubicación: PROV. EL SEIBO </t>
  </si>
  <si>
    <t>A</t>
  </si>
  <si>
    <t>SUMINISTRO Y COLOCACION ASIENTO DE ARENA (INCLUYE ACARREO INTERNO)</t>
  </si>
  <si>
    <t xml:space="preserve">JUNTA MECANICA TIPO DRESSER DE Ø4" 150 PSI </t>
  </si>
  <si>
    <t xml:space="preserve">JUNTA MECANICA TIPO DRESSER DE Ø3" 150 PSI </t>
  </si>
  <si>
    <t>CAJA TELESCOPICA P/VALVULAS (INCL. BASE Y TAPA DE H.S.)</t>
  </si>
  <si>
    <t>B</t>
  </si>
  <si>
    <t>EXCAVACION CON CLASIFICACION</t>
  </si>
  <si>
    <t>DE Ø 4"  PVC SDR-26  C/ J.G. +2% PÉRDIDA POR CAMPANA</t>
  </si>
  <si>
    <t>DE Ø 3"  PVC SDR-26  C/ J.G. + 2% PÉRDIDA POR CAMPANA</t>
  </si>
  <si>
    <t>DE Ø 4"  PVC SDR-26  C/ J.G. + 2% DESP.</t>
  </si>
  <si>
    <t>DE Ø 3"  PVC SDR-26  C/ J.G. + 2% DESP.</t>
  </si>
  <si>
    <t xml:space="preserve">VALVULA DE COMPUERTA Ø4" H.F. PLATILLADA COMPLETA 150PSI  (INCL.: VALVULA PLATILLADA, TORNILLOS,  JUNTA DE GOMA,  NIPLE PLATILLADO, JUNTA DRESSER ) </t>
  </si>
  <si>
    <t xml:space="preserve">MATERIAL COMPACTO C/EQUIPO 70% </t>
  </si>
  <si>
    <t xml:space="preserve">MATERIAL ROCA DURA C/EQUIPO 30% (INCLUYE EXTRACCION DE ROCA)  </t>
  </si>
  <si>
    <t>SUMINISTRO MATERIAL DE MINA PARA RELLENO DIST. PROM=10 KM (SUJETO A APROBACIÓN DE LA SUPERVISIÓN)</t>
  </si>
  <si>
    <t>SUB-TOTAL  A</t>
  </si>
  <si>
    <t xml:space="preserve">                ING. MAYRASSIS BELLO</t>
  </si>
  <si>
    <t xml:space="preserve">                ING. LEIBNITZ G. DOMINGUEZ D.</t>
  </si>
  <si>
    <t xml:space="preserve">CODO 3" X 30° ACERO SCH-80 C/PROTECCION ANTICORROSIVA </t>
  </si>
  <si>
    <t xml:space="preserve">CODO 3" X 45° ACERO SCH-80 C/PROTECCION ANTICORROSIVA </t>
  </si>
  <si>
    <t xml:space="preserve">CODO 3" X 70° ACERO SCH-80 C/PROTECCION ANTICORROSIVA </t>
  </si>
  <si>
    <t xml:space="preserve">CODO 4" X 25° ACERO SCH-80 C/PROTECCION ANTICORROSIVA </t>
  </si>
  <si>
    <t xml:space="preserve">CRUZ 4" X 3" ACERO SCH-80 C/PROTECCION ANTICORROSIVA </t>
  </si>
  <si>
    <t xml:space="preserve">TEE 3" X 3" ACERO SCH-80 C/PROTECCION ANTICORROSIVA </t>
  </si>
  <si>
    <t xml:space="preserve">TEE 4" X 3" ACERO SCH-80 C/PROTECCION ANTICORROSIVA </t>
  </si>
  <si>
    <t xml:space="preserve">REDUCCIÓN 4" X 3" ACERO SCH-80 C/PROTECCION ANTICORROSIVA </t>
  </si>
  <si>
    <t xml:space="preserve">TAPÓN DE Ø3" ACERO SCH-80 C/PROTECCION ANTICORROSIVA </t>
  </si>
  <si>
    <t>ANCLAJE PARA PIEZA (SEGUN DETALLE)</t>
  </si>
  <si>
    <t>ACOMETIDAS URBANAS Ø3"(178 UNIDADES)</t>
  </si>
  <si>
    <t xml:space="preserve">VALVULA DE COMPUERTA Ø3" H.F. PLATILLADA COMPLETA 150PSI  (INCL. VALVULA PLATILLADA, TORNILLOS,  JUNTA DE GOMA,  NIPLE PLATILLADO, JUNTA DRESSER ) </t>
  </si>
  <si>
    <t>SUB-TOTAL B</t>
  </si>
  <si>
    <t>MEDIDA DE COMPENSACION AMBIENTAL</t>
  </si>
  <si>
    <t xml:space="preserve">REDES DE DISTRIBUCION </t>
  </si>
  <si>
    <t xml:space="preserve">CODO 3" X 15° ACERO SCH-80 C/PROTECCION ANTICORROSIVA </t>
  </si>
  <si>
    <t xml:space="preserve">CODO 3" X 20° ACERO SCH-80 C/PROTECCION ANTICORROSIVA </t>
  </si>
  <si>
    <t xml:space="preserve">CODO 3" X 40° ACERO SCH-80 C/PROTECCION ANTICORROSIVA </t>
  </si>
  <si>
    <t xml:space="preserve">CODO 4" X 15° ACERO SCH-80 C/PROTECCION ANTICORROSIVA </t>
  </si>
  <si>
    <t xml:space="preserve">CRUZ 3" X 3" ACERO SCH-80 C/PROTECCION ANTICORROSIVA </t>
  </si>
  <si>
    <t xml:space="preserve">CODO 3" X 60° ACERO SCH-80 C/PROTECCION ANTICORROSIVA </t>
  </si>
  <si>
    <t xml:space="preserve">CODO 4" X 75° ACERO SCH-80 C/PROTECCION ANTICORROSIVA </t>
  </si>
  <si>
    <t xml:space="preserve">CRUZ 4" X 4" ACERO SCH-80 C/PROTECCION ANTICORROSIVA </t>
  </si>
  <si>
    <t>Presupuesto No.: 206 d/f 22/10/2020</t>
  </si>
  <si>
    <t>Obra:AMPLIACIÓN REDES ACUEDUCTO EL SEIBO, REDES VILLA GUERRERO COMPRENDIDA ENTRE LOS NUDOS 8, 12, 75 Y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</si>
</sst>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General_)"/>
    <numFmt numFmtId="169" formatCode="_-* #,##0.00_-;\-* #,##0.00_-;_-* &quot;-&quot;??_-;_-@_-"/>
    <numFmt numFmtId="170" formatCode="0.000"/>
    <numFmt numFmtId="171" formatCode="&quot;$&quot;#,##0.00;\-&quot;$&quot;#,##0.00"/>
    <numFmt numFmtId="172" formatCode="&quot;$&quot;#,##0.00;[Red]\-&quot;$&quot;#,##0.00"/>
    <numFmt numFmtId="173" formatCode="_-* #,##0.00\ _P_t_s_-;\-* #,##0.00\ _P_t_s_-;_-* &quot;-&quot;??\ _P_t_s_-;_-@_-"/>
    <numFmt numFmtId="174" formatCode="#,##0.00;[Red]#,##0.00"/>
    <numFmt numFmtId="175" formatCode="#,##0;\-#,##0"/>
    <numFmt numFmtId="176" formatCode="#,##0.0;\-#,##0.0"/>
    <numFmt numFmtId="177" formatCode="0.0%"/>
    <numFmt numFmtId="178" formatCode="#,##0.00;\-#,##0.00"/>
    <numFmt numFmtId="179" formatCode="_-* #,##0.0\ _€_-;\-* #,##0.0\ _€_-;_-* &quot;-&quot;??\ _€_-;_-@_-"/>
    <numFmt numFmtId="180" formatCode="0.0"/>
    <numFmt numFmtId="181" formatCode="#.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0"/>
      <name val="MS Sans Serif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Tms Rmn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0" fillId="0" borderId="0"/>
    <xf numFmtId="39" fontId="9" fillId="0" borderId="0"/>
    <xf numFmtId="9" fontId="5" fillId="0" borderId="0" applyFont="0" applyFill="0" applyBorder="0" applyAlignment="0" applyProtection="0"/>
    <xf numFmtId="39" fontId="9" fillId="0" borderId="0"/>
    <xf numFmtId="17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0" fillId="0" borderId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9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39" fontId="9" fillId="0" borderId="0"/>
    <xf numFmtId="167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39" fontId="17" fillId="0" borderId="0"/>
    <xf numFmtId="0" fontId="1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24">
    <xf numFmtId="0" fontId="0" fillId="0" borderId="0" xfId="0"/>
    <xf numFmtId="49" fontId="4" fillId="3" borderId="1" xfId="27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4" fontId="3" fillId="3" borderId="1" xfId="28" applyNumberFormat="1" applyFont="1" applyFill="1" applyBorder="1" applyAlignment="1">
      <alignment horizontal="right" vertical="top" wrapText="1"/>
    </xf>
    <xf numFmtId="4" fontId="3" fillId="3" borderId="0" xfId="28" applyNumberFormat="1" applyFont="1" applyFill="1" applyBorder="1" applyAlignment="1">
      <alignment horizontal="right" vertical="top" wrapText="1"/>
    </xf>
    <xf numFmtId="4" fontId="3" fillId="3" borderId="1" xfId="28" applyNumberFormat="1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right" vertical="top" wrapText="1"/>
    </xf>
    <xf numFmtId="10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174" fontId="3" fillId="3" borderId="1" xfId="27" applyNumberFormat="1" applyFont="1" applyFill="1" applyBorder="1" applyAlignment="1">
      <alignment horizontal="center" vertical="top"/>
    </xf>
    <xf numFmtId="4" fontId="3" fillId="3" borderId="1" xfId="27" applyNumberFormat="1" applyFont="1" applyFill="1" applyBorder="1" applyAlignment="1">
      <alignment horizontal="center" vertical="top"/>
    </xf>
    <xf numFmtId="4" fontId="3" fillId="3" borderId="1" xfId="27" applyNumberFormat="1" applyFont="1" applyFill="1" applyBorder="1" applyAlignment="1">
      <alignment horizontal="right" vertical="top"/>
    </xf>
    <xf numFmtId="4" fontId="4" fillId="3" borderId="1" xfId="27" applyNumberFormat="1" applyFont="1" applyFill="1" applyBorder="1" applyAlignment="1">
      <alignment horizontal="right" vertical="top"/>
    </xf>
    <xf numFmtId="0" fontId="4" fillId="3" borderId="1" xfId="30" applyFont="1" applyFill="1" applyBorder="1" applyAlignment="1">
      <alignment vertical="top" wrapText="1"/>
    </xf>
    <xf numFmtId="4" fontId="3" fillId="3" borderId="1" xfId="30" applyNumberFormat="1" applyFont="1" applyFill="1" applyBorder="1" applyAlignment="1">
      <alignment horizontal="right" vertical="top" wrapText="1"/>
    </xf>
    <xf numFmtId="4" fontId="3" fillId="3" borderId="1" xfId="30" applyNumberFormat="1" applyFont="1" applyFill="1" applyBorder="1" applyAlignment="1">
      <alignment horizontal="center" vertical="top" wrapText="1"/>
    </xf>
    <xf numFmtId="4" fontId="3" fillId="3" borderId="1" xfId="30" applyNumberFormat="1" applyFont="1" applyFill="1" applyBorder="1" applyAlignment="1">
      <alignment vertical="top" wrapText="1"/>
    </xf>
    <xf numFmtId="0" fontId="3" fillId="3" borderId="1" xfId="30" applyFont="1" applyFill="1" applyBorder="1" applyAlignment="1">
      <alignment vertical="top" wrapText="1"/>
    </xf>
    <xf numFmtId="4" fontId="3" fillId="3" borderId="1" xfId="33" applyNumberFormat="1" applyFont="1" applyFill="1" applyBorder="1" applyAlignment="1">
      <alignment horizontal="right" vertical="center" wrapText="1"/>
    </xf>
    <xf numFmtId="4" fontId="3" fillId="3" borderId="1" xfId="33" applyNumberFormat="1" applyFont="1" applyFill="1" applyBorder="1" applyAlignment="1">
      <alignment horizontal="center" vertical="center" wrapText="1"/>
    </xf>
    <xf numFmtId="4" fontId="3" fillId="3" borderId="1" xfId="33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top" wrapText="1"/>
    </xf>
    <xf numFmtId="4" fontId="3" fillId="3" borderId="1" xfId="28" applyNumberFormat="1" applyFont="1" applyFill="1" applyBorder="1" applyAlignment="1">
      <alignment horizontal="center" vertical="top" wrapText="1"/>
    </xf>
    <xf numFmtId="4" fontId="4" fillId="3" borderId="1" xfId="28" applyNumberFormat="1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top"/>
    </xf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wrapText="1"/>
    </xf>
    <xf numFmtId="0" fontId="3" fillId="3" borderId="1" xfId="30" applyFont="1" applyFill="1" applyBorder="1" applyAlignment="1">
      <alignment horizontal="right" vertical="top" wrapText="1"/>
    </xf>
    <xf numFmtId="10" fontId="3" fillId="3" borderId="1" xfId="38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0" fontId="3" fillId="3" borderId="1" xfId="0" applyNumberFormat="1" applyFont="1" applyFill="1" applyBorder="1" applyAlignment="1" applyProtection="1">
      <alignment horizontal="right" vertical="top" wrapText="1"/>
      <protection locked="0"/>
    </xf>
    <xf numFmtId="167" fontId="3" fillId="3" borderId="1" xfId="5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right" vertical="top"/>
    </xf>
    <xf numFmtId="0" fontId="4" fillId="3" borderId="1" xfId="0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vertical="top"/>
    </xf>
    <xf numFmtId="0" fontId="3" fillId="3" borderId="1" xfId="4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center" vertical="center"/>
    </xf>
    <xf numFmtId="43" fontId="3" fillId="3" borderId="1" xfId="36" applyFont="1" applyFill="1" applyBorder="1" applyAlignment="1">
      <alignment horizontal="right" vertical="top" wrapText="1"/>
    </xf>
    <xf numFmtId="39" fontId="3" fillId="3" borderId="1" xfId="41" applyFont="1" applyFill="1" applyBorder="1" applyAlignment="1">
      <alignment horizontal="left" vertical="top" wrapText="1"/>
    </xf>
    <xf numFmtId="4" fontId="3" fillId="3" borderId="1" xfId="36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3" fontId="3" fillId="3" borderId="1" xfId="36" applyFont="1" applyFill="1" applyBorder="1" applyAlignment="1">
      <alignment horizontal="right" vertical="center" wrapText="1"/>
    </xf>
    <xf numFmtId="4" fontId="3" fillId="3" borderId="1" xfId="30" applyNumberFormat="1" applyFont="1" applyFill="1" applyBorder="1" applyAlignment="1">
      <alignment horizontal="right" vertical="center" wrapText="1"/>
    </xf>
    <xf numFmtId="4" fontId="13" fillId="3" borderId="1" xfId="30" applyNumberFormat="1" applyFont="1" applyFill="1" applyBorder="1" applyAlignment="1">
      <alignment horizontal="center" vertical="center" wrapText="1"/>
    </xf>
    <xf numFmtId="4" fontId="3" fillId="3" borderId="1" xfId="3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43" fontId="3" fillId="3" borderId="0" xfId="36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right" vertical="top" wrapText="1"/>
    </xf>
    <xf numFmtId="43" fontId="3" fillId="3" borderId="0" xfId="36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right" vertical="center"/>
    </xf>
    <xf numFmtId="175" fontId="4" fillId="3" borderId="1" xfId="0" applyNumberFormat="1" applyFont="1" applyFill="1" applyBorder="1" applyAlignment="1" applyProtection="1">
      <alignment horizontal="right" vertical="center" wrapText="1"/>
    </xf>
    <xf numFmtId="49" fontId="3" fillId="3" borderId="1" xfId="27" applyNumberFormat="1" applyFont="1" applyFill="1" applyBorder="1" applyAlignment="1">
      <alignment horizontal="right" vertical="center"/>
    </xf>
    <xf numFmtId="0" fontId="3" fillId="3" borderId="1" xfId="3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4" fillId="3" borderId="1" xfId="3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43" fontId="3" fillId="3" borderId="1" xfId="36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4" fillId="3" borderId="1" xfId="25" applyNumberFormat="1" applyFont="1" applyFill="1" applyBorder="1" applyAlignment="1">
      <alignment vertical="top" wrapText="1"/>
    </xf>
    <xf numFmtId="4" fontId="7" fillId="3" borderId="1" xfId="0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 wrapText="1"/>
    </xf>
    <xf numFmtId="4" fontId="8" fillId="3" borderId="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wrapText="1"/>
    </xf>
    <xf numFmtId="0" fontId="8" fillId="3" borderId="1" xfId="0" applyNumberFormat="1" applyFont="1" applyFill="1" applyBorder="1" applyAlignment="1">
      <alignment vertical="center" wrapText="1"/>
    </xf>
    <xf numFmtId="43" fontId="7" fillId="3" borderId="1" xfId="0" applyNumberFormat="1" applyFont="1" applyFill="1" applyBorder="1" applyAlignment="1">
      <alignment horizontal="center"/>
    </xf>
    <xf numFmtId="43" fontId="15" fillId="3" borderId="1" xfId="0" applyNumberFormat="1" applyFont="1" applyFill="1" applyBorder="1" applyAlignment="1">
      <alignment vertical="center"/>
    </xf>
    <xf numFmtId="39" fontId="7" fillId="3" borderId="1" xfId="0" applyNumberFormat="1" applyFont="1" applyFill="1" applyBorder="1" applyAlignment="1">
      <alignment vertical="center"/>
    </xf>
    <xf numFmtId="39" fontId="7" fillId="3" borderId="1" xfId="0" applyNumberFormat="1" applyFont="1" applyFill="1" applyBorder="1" applyAlignment="1">
      <alignment horizontal="right" vertical="center" wrapText="1"/>
    </xf>
    <xf numFmtId="176" fontId="4" fillId="3" borderId="1" xfId="37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NumberFormat="1" applyFont="1" applyFill="1" applyBorder="1" applyAlignment="1">
      <alignment vertical="center" wrapText="1"/>
    </xf>
    <xf numFmtId="43" fontId="7" fillId="3" borderId="1" xfId="0" applyNumberFormat="1" applyFont="1" applyFill="1" applyBorder="1" applyAlignment="1">
      <alignment horizontal="center" vertical="center"/>
    </xf>
    <xf numFmtId="0" fontId="4" fillId="3" borderId="1" xfId="39" applyFont="1" applyFill="1" applyBorder="1" applyAlignment="1">
      <alignment horizontal="left" vertical="top" wrapText="1"/>
    </xf>
    <xf numFmtId="175" fontId="4" fillId="3" borderId="1" xfId="0" applyNumberFormat="1" applyFont="1" applyFill="1" applyBorder="1" applyAlignment="1" applyProtection="1">
      <alignment horizontal="right" vertical="center"/>
    </xf>
    <xf numFmtId="4" fontId="3" fillId="3" borderId="1" xfId="15" applyNumberFormat="1" applyFont="1" applyFill="1" applyBorder="1" applyAlignment="1">
      <alignment horizontal="center" vertical="center"/>
    </xf>
    <xf numFmtId="4" fontId="3" fillId="3" borderId="1" xfId="15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vertical="center"/>
    </xf>
    <xf numFmtId="4" fontId="3" fillId="3" borderId="1" xfId="15" applyNumberFormat="1" applyFont="1" applyFill="1" applyBorder="1" applyAlignment="1" applyProtection="1">
      <alignment horizontal="right" vertical="center" wrapText="1"/>
    </xf>
    <xf numFmtId="176" fontId="3" fillId="3" borderId="1" xfId="0" applyNumberFormat="1" applyFont="1" applyFill="1" applyBorder="1" applyAlignment="1" applyProtection="1">
      <alignment horizontal="right" vertical="center"/>
    </xf>
    <xf numFmtId="174" fontId="3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right" wrapText="1"/>
    </xf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right" wrapText="1"/>
    </xf>
    <xf numFmtId="0" fontId="0" fillId="3" borderId="0" xfId="0" applyFill="1"/>
    <xf numFmtId="4" fontId="5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/>
    <xf numFmtId="0" fontId="5" fillId="3" borderId="0" xfId="0" applyFont="1" applyFill="1" applyAlignment="1">
      <alignment horizontal="right" wrapText="1"/>
    </xf>
    <xf numFmtId="0" fontId="5" fillId="3" borderId="0" xfId="0" applyFont="1" applyFill="1" applyAlignment="1"/>
    <xf numFmtId="2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>
      <alignment vertical="center"/>
    </xf>
    <xf numFmtId="43" fontId="3" fillId="0" borderId="0" xfId="15" applyNumberFormat="1" applyFont="1" applyFill="1" applyBorder="1" applyAlignment="1">
      <alignment horizontal="right" vertical="top"/>
    </xf>
    <xf numFmtId="174" fontId="3" fillId="0" borderId="0" xfId="0" applyNumberFormat="1" applyFont="1" applyFill="1" applyBorder="1" applyAlignment="1">
      <alignment horizontal="center" vertical="top"/>
    </xf>
    <xf numFmtId="43" fontId="4" fillId="0" borderId="0" xfId="15" applyNumberFormat="1" applyFont="1" applyFill="1" applyBorder="1" applyAlignment="1">
      <alignment vertical="top"/>
    </xf>
    <xf numFmtId="2" fontId="3" fillId="0" borderId="0" xfId="20" applyNumberFormat="1" applyFont="1" applyFill="1" applyBorder="1" applyAlignment="1">
      <alignment horizontal="left" vertical="top"/>
    </xf>
    <xf numFmtId="0" fontId="3" fillId="0" borderId="0" xfId="20" applyFont="1" applyFill="1" applyBorder="1" applyAlignment="1">
      <alignment horizontal="left" vertical="top"/>
    </xf>
    <xf numFmtId="0" fontId="3" fillId="0" borderId="0" xfId="2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 vertical="top"/>
    </xf>
    <xf numFmtId="43" fontId="3" fillId="3" borderId="4" xfId="36" applyFont="1" applyFill="1" applyBorder="1" applyAlignment="1">
      <alignment horizontal="right" vertical="top" wrapText="1"/>
    </xf>
    <xf numFmtId="176" fontId="3" fillId="3" borderId="1" xfId="37" applyNumberFormat="1" applyFont="1" applyFill="1" applyBorder="1" applyAlignment="1" applyProtection="1">
      <alignment horizontal="right" vertical="top"/>
    </xf>
    <xf numFmtId="0" fontId="7" fillId="3" borderId="1" xfId="0" applyFont="1" applyFill="1" applyBorder="1" applyAlignment="1">
      <alignment horizontal="right" vertical="top" wrapText="1"/>
    </xf>
    <xf numFmtId="176" fontId="3" fillId="3" borderId="1" xfId="0" applyNumberFormat="1" applyFont="1" applyFill="1" applyBorder="1" applyAlignment="1" applyProtection="1">
      <alignment horizontal="right" vertical="top"/>
    </xf>
    <xf numFmtId="178" fontId="3" fillId="3" borderId="1" xfId="0" applyNumberFormat="1" applyFont="1" applyFill="1" applyBorder="1" applyAlignment="1" applyProtection="1">
      <alignment horizontal="right" vertical="top"/>
    </xf>
    <xf numFmtId="39" fontId="8" fillId="4" borderId="1" xfId="0" applyNumberFormat="1" applyFont="1" applyFill="1" applyBorder="1" applyAlignment="1">
      <alignment vertical="center" wrapText="1"/>
    </xf>
    <xf numFmtId="4" fontId="3" fillId="4" borderId="5" xfId="28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top" wrapText="1"/>
    </xf>
    <xf numFmtId="4" fontId="3" fillId="4" borderId="5" xfId="28" applyNumberFormat="1" applyFont="1" applyFill="1" applyBorder="1" applyAlignment="1">
      <alignment horizontal="right" vertical="top" wrapText="1"/>
    </xf>
    <xf numFmtId="4" fontId="3" fillId="4" borderId="5" xfId="28" applyNumberFormat="1" applyFont="1" applyFill="1" applyBorder="1" applyAlignment="1">
      <alignment horizontal="center" vertical="top" wrapText="1"/>
    </xf>
    <xf numFmtId="4" fontId="4" fillId="4" borderId="5" xfId="28" applyNumberFormat="1" applyFont="1" applyFill="1" applyBorder="1" applyAlignment="1">
      <alignment horizontal="right" vertical="top" wrapText="1"/>
    </xf>
    <xf numFmtId="4" fontId="4" fillId="4" borderId="5" xfId="32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top" wrapText="1"/>
    </xf>
    <xf numFmtId="4" fontId="3" fillId="4" borderId="1" xfId="28" applyNumberFormat="1" applyFont="1" applyFill="1" applyBorder="1" applyAlignment="1">
      <alignment horizontal="right" vertical="top" wrapText="1"/>
    </xf>
    <xf numFmtId="4" fontId="3" fillId="4" borderId="1" xfId="28" applyNumberFormat="1" applyFont="1" applyFill="1" applyBorder="1" applyAlignment="1">
      <alignment horizontal="center" vertical="top" wrapText="1"/>
    </xf>
    <xf numFmtId="4" fontId="4" fillId="4" borderId="1" xfId="28" applyNumberFormat="1" applyFont="1" applyFill="1" applyBorder="1" applyAlignment="1">
      <alignment horizontal="right" vertical="top" wrapText="1"/>
    </xf>
    <xf numFmtId="0" fontId="3" fillId="4" borderId="5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top" wrapText="1"/>
    </xf>
    <xf numFmtId="10" fontId="3" fillId="4" borderId="5" xfId="0" applyNumberFormat="1" applyFont="1" applyFill="1" applyBorder="1" applyAlignment="1">
      <alignment horizontal="right" vertical="top" wrapText="1"/>
    </xf>
    <xf numFmtId="10" fontId="3" fillId="4" borderId="5" xfId="0" applyNumberFormat="1" applyFont="1" applyFill="1" applyBorder="1" applyAlignment="1">
      <alignment horizontal="center" vertical="top" wrapText="1"/>
    </xf>
    <xf numFmtId="167" fontId="3" fillId="4" borderId="5" xfId="5" applyFont="1" applyFill="1" applyBorder="1" applyAlignment="1">
      <alignment horizontal="right" vertical="top" wrapText="1"/>
    </xf>
    <xf numFmtId="4" fontId="4" fillId="4" borderId="5" xfId="0" applyNumberFormat="1" applyFont="1" applyFill="1" applyBorder="1" applyAlignment="1">
      <alignment vertical="top" wrapText="1"/>
    </xf>
    <xf numFmtId="4" fontId="4" fillId="4" borderId="1" xfId="28" applyNumberFormat="1" applyFont="1" applyFill="1" applyBorder="1" applyAlignment="1">
      <alignment horizontal="right" vertical="center" wrapText="1"/>
    </xf>
    <xf numFmtId="4" fontId="4" fillId="4" borderId="1" xfId="28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/>
    </xf>
    <xf numFmtId="0" fontId="3" fillId="3" borderId="1" xfId="30" applyNumberFormat="1" applyFont="1" applyFill="1" applyBorder="1" applyAlignment="1">
      <alignment horizontal="right" vertical="top" wrapText="1"/>
    </xf>
    <xf numFmtId="175" fontId="4" fillId="3" borderId="1" xfId="0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/>
    <xf numFmtId="169" fontId="3" fillId="3" borderId="0" xfId="35" applyFont="1" applyFill="1" applyBorder="1" applyAlignment="1">
      <alignment horizontal="center" vertical="center"/>
    </xf>
    <xf numFmtId="179" fontId="3" fillId="3" borderId="0" xfId="35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168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" fontId="3" fillId="0" borderId="0" xfId="35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 wrapText="1"/>
    </xf>
    <xf numFmtId="4" fontId="3" fillId="0" borderId="1" xfId="15" applyNumberFormat="1" applyFont="1" applyFill="1" applyBorder="1" applyAlignment="1">
      <alignment horizontal="right" vertical="center" wrapText="1"/>
    </xf>
    <xf numFmtId="4" fontId="3" fillId="0" borderId="1" xfId="35" applyNumberFormat="1" applyFont="1" applyFill="1" applyBorder="1" applyAlignment="1" applyProtection="1">
      <alignment vertical="top"/>
    </xf>
    <xf numFmtId="174" fontId="3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/>
    <xf numFmtId="43" fontId="3" fillId="0" borderId="1" xfId="36" applyFont="1" applyFill="1" applyBorder="1" applyAlignment="1">
      <alignment horizontal="right" vertical="top" wrapText="1"/>
    </xf>
    <xf numFmtId="0" fontId="7" fillId="3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/>
    </xf>
    <xf numFmtId="43" fontId="7" fillId="0" borderId="1" xfId="0" applyNumberFormat="1" applyFont="1" applyFill="1" applyBorder="1" applyAlignment="1">
      <alignment horizontal="center"/>
    </xf>
    <xf numFmtId="43" fontId="15" fillId="0" borderId="1" xfId="0" applyNumberFormat="1" applyFont="1" applyFill="1" applyBorder="1" applyAlignment="1">
      <alignment vertical="center"/>
    </xf>
    <xf numFmtId="39" fontId="7" fillId="0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 vertical="center"/>
    </xf>
    <xf numFmtId="43" fontId="14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wrapText="1"/>
    </xf>
    <xf numFmtId="4" fontId="14" fillId="0" borderId="1" xfId="15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Border="1" applyAlignment="1">
      <alignment horizontal="left" vertical="center"/>
    </xf>
    <xf numFmtId="180" fontId="3" fillId="3" borderId="1" xfId="0" applyNumberFormat="1" applyFont="1" applyFill="1" applyBorder="1" applyAlignment="1">
      <alignment horizontal="right" vertical="top" wrapText="1"/>
    </xf>
    <xf numFmtId="167" fontId="3" fillId="3" borderId="1" xfId="5" applyFont="1" applyFill="1" applyBorder="1" applyAlignment="1">
      <alignment horizontal="right" vertical="center" wrapText="1"/>
    </xf>
    <xf numFmtId="167" fontId="3" fillId="3" borderId="1" xfId="5" applyFont="1" applyFill="1" applyBorder="1" applyAlignment="1">
      <alignment horizontal="center" vertical="center" wrapText="1"/>
    </xf>
    <xf numFmtId="4" fontId="3" fillId="0" borderId="1" xfId="15" applyNumberFormat="1" applyFont="1" applyFill="1" applyBorder="1" applyAlignment="1" applyProtection="1">
      <alignment horizontal="right" vertical="center" wrapText="1"/>
      <protection locked="0"/>
    </xf>
    <xf numFmtId="174" fontId="3" fillId="3" borderId="1" xfId="0" applyNumberFormat="1" applyFont="1" applyFill="1" applyBorder="1" applyAlignment="1">
      <alignment horizontal="right" vertical="center" wrapText="1"/>
    </xf>
    <xf numFmtId="167" fontId="3" fillId="3" borderId="1" xfId="5" applyFont="1" applyFill="1" applyBorder="1" applyAlignment="1" applyProtection="1">
      <alignment horizontal="right" vertical="center" wrapText="1"/>
      <protection locked="0"/>
    </xf>
    <xf numFmtId="39" fontId="7" fillId="3" borderId="4" xfId="0" applyNumberFormat="1" applyFont="1" applyFill="1" applyBorder="1" applyAlignment="1">
      <alignment horizontal="right" vertical="center" wrapText="1"/>
    </xf>
    <xf numFmtId="43" fontId="7" fillId="3" borderId="1" xfId="0" applyNumberFormat="1" applyFont="1" applyFill="1" applyBorder="1" applyAlignment="1">
      <alignment vertical="center"/>
    </xf>
    <xf numFmtId="39" fontId="7" fillId="3" borderId="1" xfId="0" applyNumberFormat="1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vertical="center"/>
    </xf>
    <xf numFmtId="168" fontId="4" fillId="3" borderId="0" xfId="0" applyNumberFormat="1" applyFont="1" applyFill="1" applyBorder="1" applyAlignment="1">
      <alignment vertical="center"/>
    </xf>
    <xf numFmtId="174" fontId="3" fillId="3" borderId="1" xfId="0" applyNumberFormat="1" applyFont="1" applyFill="1" applyBorder="1" applyAlignment="1">
      <alignment vertical="center"/>
    </xf>
    <xf numFmtId="4" fontId="3" fillId="3" borderId="1" xfId="44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vertical="center" wrapText="1"/>
    </xf>
    <xf numFmtId="43" fontId="3" fillId="3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horizontal="right" vertical="center" wrapText="1"/>
    </xf>
    <xf numFmtId="167" fontId="3" fillId="0" borderId="1" xfId="5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/>
    </xf>
    <xf numFmtId="10" fontId="3" fillId="3" borderId="1" xfId="20" applyNumberFormat="1" applyFont="1" applyFill="1" applyBorder="1" applyAlignment="1">
      <alignment vertical="top"/>
    </xf>
    <xf numFmtId="39" fontId="3" fillId="3" borderId="1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vertical="top" wrapText="1"/>
    </xf>
    <xf numFmtId="4" fontId="3" fillId="3" borderId="5" xfId="0" applyNumberFormat="1" applyFont="1" applyFill="1" applyBorder="1" applyAlignment="1">
      <alignment vertical="center"/>
    </xf>
    <xf numFmtId="43" fontId="7" fillId="3" borderId="5" xfId="0" applyNumberFormat="1" applyFont="1" applyFill="1" applyBorder="1" applyAlignment="1">
      <alignment horizontal="center" vertical="center"/>
    </xf>
    <xf numFmtId="43" fontId="3" fillId="3" borderId="5" xfId="0" applyNumberFormat="1" applyFont="1" applyFill="1" applyBorder="1" applyAlignment="1">
      <alignment horizontal="right" vertical="center" wrapText="1"/>
    </xf>
    <xf numFmtId="39" fontId="7" fillId="3" borderId="5" xfId="0" applyNumberFormat="1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center"/>
    </xf>
    <xf numFmtId="0" fontId="8" fillId="4" borderId="5" xfId="0" applyFont="1" applyFill="1" applyBorder="1" applyAlignment="1"/>
    <xf numFmtId="39" fontId="8" fillId="4" borderId="5" xfId="0" applyNumberFormat="1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vertical="center" wrapText="1"/>
    </xf>
    <xf numFmtId="168" fontId="3" fillId="3" borderId="0" xfId="0" applyNumberFormat="1" applyFont="1" applyFill="1" applyBorder="1" applyAlignment="1">
      <alignment horizontal="left" vertical="center"/>
    </xf>
    <xf numFmtId="168" fontId="4" fillId="3" borderId="0" xfId="0" applyNumberFormat="1" applyFont="1" applyFill="1" applyBorder="1" applyAlignment="1">
      <alignment horizontal="left" vertical="center"/>
    </xf>
    <xf numFmtId="169" fontId="3" fillId="3" borderId="0" xfId="35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169" fontId="4" fillId="3" borderId="0" xfId="35" applyFont="1" applyFill="1" applyBorder="1" applyAlignment="1">
      <alignment horizontal="left" vertical="center"/>
    </xf>
  </cellXfs>
  <cellStyles count="56">
    <cellStyle name="Comma 2" xfId="1" xr:uid="{00000000-0005-0000-0000-000000000000}"/>
    <cellStyle name="Comma 2 3 2" xfId="46" xr:uid="{00000000-0005-0000-0000-000001000000}"/>
    <cellStyle name="Comma 3" xfId="2" xr:uid="{00000000-0005-0000-0000-000002000000}"/>
    <cellStyle name="Comma_ANALISIS EL PUERTO" xfId="3" xr:uid="{00000000-0005-0000-0000-000003000000}"/>
    <cellStyle name="Euro" xfId="4" xr:uid="{00000000-0005-0000-0000-000004000000}"/>
    <cellStyle name="Millares" xfId="5" builtinId="3"/>
    <cellStyle name="Millares 10" xfId="36" xr:uid="{00000000-0005-0000-0000-000006000000}"/>
    <cellStyle name="Millares 10 2" xfId="51" xr:uid="{00000000-0005-0000-0000-000007000000}"/>
    <cellStyle name="Millares 11" xfId="6" xr:uid="{00000000-0005-0000-0000-000008000000}"/>
    <cellStyle name="Millares 13" xfId="7" xr:uid="{00000000-0005-0000-0000-000009000000}"/>
    <cellStyle name="Millares 2" xfId="8" xr:uid="{00000000-0005-0000-0000-00000A000000}"/>
    <cellStyle name="Millares 2 2" xfId="9" xr:uid="{00000000-0005-0000-0000-00000B000000}"/>
    <cellStyle name="Millares 2 2 2" xfId="10" xr:uid="{00000000-0005-0000-0000-00000C000000}"/>
    <cellStyle name="Millares 2 3" xfId="11" xr:uid="{00000000-0005-0000-0000-00000D000000}"/>
    <cellStyle name="Millares 2 4" xfId="34" xr:uid="{00000000-0005-0000-0000-00000E000000}"/>
    <cellStyle name="Millares 2 4 2" xfId="42" xr:uid="{00000000-0005-0000-0000-00000F000000}"/>
    <cellStyle name="Millares 2_XXXCopia de Pres. elab. no. 24-12  Terrm. ampliacion Ac. Monte Plata" xfId="12" xr:uid="{00000000-0005-0000-0000-000010000000}"/>
    <cellStyle name="Millares 3 3" xfId="31" xr:uid="{00000000-0005-0000-0000-000011000000}"/>
    <cellStyle name="Millares 3 3 2" xfId="35" xr:uid="{00000000-0005-0000-0000-000012000000}"/>
    <cellStyle name="Millares 3_111-12 ac neyba zona alta" xfId="13" xr:uid="{00000000-0005-0000-0000-000013000000}"/>
    <cellStyle name="Millares 4" xfId="32" xr:uid="{00000000-0005-0000-0000-000014000000}"/>
    <cellStyle name="Millares 4 2" xfId="14" xr:uid="{00000000-0005-0000-0000-000015000000}"/>
    <cellStyle name="Millares 5 3" xfId="15" xr:uid="{00000000-0005-0000-0000-000016000000}"/>
    <cellStyle name="Millares 5 3 2" xfId="29" xr:uid="{00000000-0005-0000-0000-000017000000}"/>
    <cellStyle name="Millares 8" xfId="52" xr:uid="{00000000-0005-0000-0000-000018000000}"/>
    <cellStyle name="Millares_estimado juana vicenta" xfId="28" xr:uid="{00000000-0005-0000-0000-000019000000}"/>
    <cellStyle name="Normal" xfId="0" builtinId="0"/>
    <cellStyle name="Normal 10" xfId="16" xr:uid="{00000000-0005-0000-0000-00001B000000}"/>
    <cellStyle name="Normal 10 2" xfId="45" xr:uid="{00000000-0005-0000-0000-00001C000000}"/>
    <cellStyle name="Normal 11 2" xfId="53" xr:uid="{00000000-0005-0000-0000-00001D000000}"/>
    <cellStyle name="Normal 13 2" xfId="17" xr:uid="{00000000-0005-0000-0000-00001E000000}"/>
    <cellStyle name="Normal 13 2 3" xfId="54" xr:uid="{00000000-0005-0000-0000-00001F000000}"/>
    <cellStyle name="Normal 18" xfId="55" xr:uid="{00000000-0005-0000-0000-000020000000}"/>
    <cellStyle name="Normal 2" xfId="18" xr:uid="{00000000-0005-0000-0000-000021000000}"/>
    <cellStyle name="Normal 2 2 2" xfId="19" xr:uid="{00000000-0005-0000-0000-000022000000}"/>
    <cellStyle name="Normal 2 2 2 2" xfId="50" xr:uid="{00000000-0005-0000-0000-000023000000}"/>
    <cellStyle name="Normal 2 3" xfId="20" xr:uid="{00000000-0005-0000-0000-000024000000}"/>
    <cellStyle name="Normal 2 5" xfId="21" xr:uid="{00000000-0005-0000-0000-000025000000}"/>
    <cellStyle name="Normal 2_ANALISIS REC 3" xfId="22" xr:uid="{00000000-0005-0000-0000-000026000000}"/>
    <cellStyle name="Normal 3" xfId="23" xr:uid="{00000000-0005-0000-0000-000027000000}"/>
    <cellStyle name="Normal 37" xfId="48" xr:uid="{00000000-0005-0000-0000-000028000000}"/>
    <cellStyle name="Normal 38" xfId="49" xr:uid="{00000000-0005-0000-0000-000029000000}"/>
    <cellStyle name="Normal 4" xfId="24" xr:uid="{00000000-0005-0000-0000-00002A000000}"/>
    <cellStyle name="Normal 45" xfId="40" xr:uid="{00000000-0005-0000-0000-00002B000000}"/>
    <cellStyle name="Normal 5" xfId="39" xr:uid="{00000000-0005-0000-0000-00002C000000}"/>
    <cellStyle name="Normal 54" xfId="43" xr:uid="{00000000-0005-0000-0000-00002D000000}"/>
    <cellStyle name="Normal 8" xfId="47" xr:uid="{00000000-0005-0000-0000-00002E000000}"/>
    <cellStyle name="Normal_158-09 TERMINACION AC. LA GINA" xfId="37" xr:uid="{00000000-0005-0000-0000-00002F000000}"/>
    <cellStyle name="Normal_50-09 EXTENSION LINEA LA CUARENTA Y CABUYA 2" xfId="41" xr:uid="{00000000-0005-0000-0000-000030000000}"/>
    <cellStyle name="Normal_502-01 alcantarillado sanitario academia de entrenamiento policial de hatilloparte b" xfId="44" xr:uid="{00000000-0005-0000-0000-000031000000}"/>
    <cellStyle name="Normal_CARCAMO SAN PEDRO" xfId="33" xr:uid="{00000000-0005-0000-0000-000032000000}"/>
    <cellStyle name="Normal_Hoja1" xfId="25" xr:uid="{00000000-0005-0000-0000-000033000000}"/>
    <cellStyle name="Normal_Presupuesto Terminaciones Edificio Mantenimiento Nave I " xfId="30" xr:uid="{00000000-0005-0000-0000-000034000000}"/>
    <cellStyle name="Normal_rec 2 al 98-05 terminacion ac. la cueva de cevicos 2da. etapa ac. mult. guanabano- cruce de maguaca parte b y guanabano como ext. al ac. la cueva de cevico 1" xfId="27" xr:uid="{00000000-0005-0000-0000-000035000000}"/>
    <cellStyle name="Porcentaje 2" xfId="38" xr:uid="{00000000-0005-0000-0000-000036000000}"/>
    <cellStyle name="Porcentual 5" xfId="26" xr:uid="{00000000-0005-0000-0000-000037000000}"/>
  </cellStyles>
  <dxfs count="0"/>
  <tableStyles count="0" defaultTableStyle="TableStyleMedium9" defaultPivotStyle="PivotStyleLight16"/>
  <colors>
    <mruColors>
      <color rgb="FF0000FF"/>
      <color rgb="FFFF0000"/>
      <color rgb="FFFFCC99"/>
      <color rgb="FFFF9933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1476375</xdr:colOff>
      <xdr:row>112</xdr:row>
      <xdr:rowOff>57150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1514475</xdr:colOff>
      <xdr:row>112</xdr:row>
      <xdr:rowOff>0</xdr:rowOff>
    </xdr:from>
    <xdr:to>
      <xdr:col>1</xdr:col>
      <xdr:colOff>1685925</xdr:colOff>
      <xdr:row>112</xdr:row>
      <xdr:rowOff>57150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2028825" y="64865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142875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142875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31" name="Text Box 9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33" name="Text Box 9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35" name="Text Box 9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37" name="Text Box 9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42" name="Text Box 8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43" name="Text Box 9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67" name="Text Box 9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73" name="Text Box 9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295" name="Text Box 9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297" name="Text Box 9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98" name="Text Box 8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299" name="Text Box 9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39" name="Text Box 9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345" name="Text Box 9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3" name="Text Box 9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399" name="Text Box 9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1" name="Text Box 9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112</xdr:row>
      <xdr:rowOff>152400</xdr:rowOff>
    </xdr:to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37" name="Text Box 9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112</xdr:row>
      <xdr:rowOff>142875</xdr:rowOff>
    </xdr:to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447" name="Text Box 9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142875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142875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471" name="Text Box 9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9525</xdr:rowOff>
    </xdr:to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133350</xdr:rowOff>
    </xdr:to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123825</xdr:rowOff>
    </xdr:to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95250</xdr:rowOff>
    </xdr:to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85725</xdr:rowOff>
    </xdr:to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76200</xdr:rowOff>
    </xdr:to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66675</xdr:rowOff>
    </xdr:to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1" name="Text Box 9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7" name="Text Box 9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3" name="Text Box 9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5" name="Text Box 9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7" name="Text Box 9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3" name="Text Box 9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8" name="Text Box 8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39" name="Text Box 9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645" name="Text Box 9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1" name="Text Box 9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3" name="Text Box 9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69" name="Text Box 9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5" name="Text Box 9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7" name="Text Box 9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89" name="Text Box 9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3" name="Text Box 9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5" name="Text Box 9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7" name="Text Box 9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699" name="Text Box 9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5" name="Text Box 9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1" name="Text Box 9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5" name="Text Box 9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7" name="Text Box 9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21" name="Text Box 9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23" name="Text Box 9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26" name="Text Box 8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27" name="Text Box 9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28" name="Text Box 8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29" name="Text Box 9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1" name="Text Box 9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2" name="Text Box 8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3" name="Text Box 9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6" name="Text Box 8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7" name="Text Box 9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8" name="Text Box 8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39" name="Text Box 9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0" name="Text Box 8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1" name="Text Box 9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3" name="Text Box 9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5" name="Text Box 9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8" name="Text Box 8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49" name="Text Box 9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0" name="Text Box 8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1" name="Text Box 9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2" name="Text Box 8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3" name="Text Box 9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5" name="Text Box 9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7" name="Text Box 9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59" name="Text Box 9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61" name="Text Box 9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1304925</xdr:colOff>
      <xdr:row>113</xdr:row>
      <xdr:rowOff>0</xdr:rowOff>
    </xdr:to>
    <xdr:sp macro="" textlink="">
      <xdr:nvSpPr>
        <xdr:cNvPr id="763" name="Text Box 9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65" name="Text Box 9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7" name="Text Box 9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2" name="Text Box 8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3" name="Text Box 9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8" name="Text Box 8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89" name="Text Box 9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2" name="Text Box 8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3" name="Text Box 9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4" name="Text Box 8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5" name="Text Box 9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6" name="Text Box 8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799" name="Text Box 9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1" name="Text Box 9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3" name="Text Box 9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4" name="Text Box 8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8" name="Text Box 8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09" name="Text Box 9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10" name="Text Box 8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11" name="Text Box 9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14" name="Text Box 8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0</xdr:rowOff>
    </xdr:to>
    <xdr:sp macro="" textlink="">
      <xdr:nvSpPr>
        <xdr:cNvPr id="815" name="Text Box 9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112</xdr:row>
      <xdr:rowOff>0</xdr:rowOff>
    </xdr:from>
    <xdr:to>
      <xdr:col>1</xdr:col>
      <xdr:colOff>1381125</xdr:colOff>
      <xdr:row>112</xdr:row>
      <xdr:rowOff>142875</xdr:rowOff>
    </xdr:to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90</xdr:row>
      <xdr:rowOff>0</xdr:rowOff>
    </xdr:from>
    <xdr:to>
      <xdr:col>1</xdr:col>
      <xdr:colOff>1381125</xdr:colOff>
      <xdr:row>90</xdr:row>
      <xdr:rowOff>142875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112</xdr:row>
      <xdr:rowOff>104775</xdr:rowOff>
    </xdr:to>
    <xdr:sp macro="" textlink="">
      <xdr:nvSpPr>
        <xdr:cNvPr id="960" name="Text Box 8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112</xdr:row>
      <xdr:rowOff>104775</xdr:rowOff>
    </xdr:to>
    <xdr:sp macro="" textlink="">
      <xdr:nvSpPr>
        <xdr:cNvPr id="961" name="Text Box 9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112</xdr:row>
      <xdr:rowOff>95250</xdr:rowOff>
    </xdr:to>
    <xdr:sp macro="" textlink="">
      <xdr:nvSpPr>
        <xdr:cNvPr id="962" name="Text Box 8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112</xdr:row>
      <xdr:rowOff>95250</xdr:rowOff>
    </xdr:to>
    <xdr:sp macro="" textlink="">
      <xdr:nvSpPr>
        <xdr:cNvPr id="963" name="Text Box 9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111</xdr:row>
      <xdr:rowOff>142875</xdr:rowOff>
    </xdr:to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111</xdr:row>
      <xdr:rowOff>142875</xdr:rowOff>
    </xdr:to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112</xdr:row>
      <xdr:rowOff>76200</xdr:rowOff>
    </xdr:to>
    <xdr:sp macro="" textlink="">
      <xdr:nvSpPr>
        <xdr:cNvPr id="966" name="Text Box 8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111</xdr:row>
      <xdr:rowOff>0</xdr:rowOff>
    </xdr:from>
    <xdr:to>
      <xdr:col>1</xdr:col>
      <xdr:colOff>1409700</xdr:colOff>
      <xdr:row>112</xdr:row>
      <xdr:rowOff>76200</xdr:rowOff>
    </xdr:to>
    <xdr:sp macro="" textlink="">
      <xdr:nvSpPr>
        <xdr:cNvPr id="967" name="Text Box 9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>
          <a:spLocks noChangeArrowheads="1"/>
        </xdr:cNvSpPr>
      </xdr:nvSpPr>
      <xdr:spPr bwMode="auto">
        <a:xfrm>
          <a:off x="1933575" y="1519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123825</xdr:rowOff>
    </xdr:from>
    <xdr:to>
      <xdr:col>1</xdr:col>
      <xdr:colOff>221035</xdr:colOff>
      <xdr:row>4</xdr:row>
      <xdr:rowOff>85017</xdr:rowOff>
    </xdr:to>
    <xdr:pic>
      <xdr:nvPicPr>
        <xdr:cNvPr id="973" name="Imagen 972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3825"/>
          <a:ext cx="640135" cy="627942"/>
        </a:xfrm>
        <a:prstGeom prst="rect">
          <a:avLst/>
        </a:prstGeom>
      </xdr:spPr>
    </xdr:pic>
    <xdr:clientData/>
  </xdr:twoCellAnchor>
  <xdr:twoCellAnchor>
    <xdr:from>
      <xdr:col>0</xdr:col>
      <xdr:colOff>359833</xdr:colOff>
      <xdr:row>117</xdr:row>
      <xdr:rowOff>105834</xdr:rowOff>
    </xdr:from>
    <xdr:to>
      <xdr:col>1</xdr:col>
      <xdr:colOff>2279650</xdr:colOff>
      <xdr:row>117</xdr:row>
      <xdr:rowOff>105834</xdr:rowOff>
    </xdr:to>
    <xdr:sp macro="" textlink="">
      <xdr:nvSpPr>
        <xdr:cNvPr id="974" name="Line 1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>
          <a:off x="359833" y="74515134"/>
          <a:ext cx="2510367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206375</xdr:colOff>
      <xdr:row>117</xdr:row>
      <xdr:rowOff>131234</xdr:rowOff>
    </xdr:from>
    <xdr:to>
      <xdr:col>5</xdr:col>
      <xdr:colOff>739775</xdr:colOff>
      <xdr:row>117</xdr:row>
      <xdr:rowOff>131234</xdr:rowOff>
    </xdr:to>
    <xdr:sp macro="" textlink="">
      <xdr:nvSpPr>
        <xdr:cNvPr id="975" name="Line 2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>
          <a:off x="3844925" y="74540534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3285153</xdr:colOff>
      <xdr:row>129</xdr:row>
      <xdr:rowOff>146435</xdr:rowOff>
    </xdr:to>
    <xdr:sp macro="" textlink="">
      <xdr:nvSpPr>
        <xdr:cNvPr id="976" name="Text Box 9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3285153</xdr:colOff>
      <xdr:row>129</xdr:row>
      <xdr:rowOff>136910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3285153</xdr:colOff>
      <xdr:row>129</xdr:row>
      <xdr:rowOff>136910</xdr:rowOff>
    </xdr:to>
    <xdr:sp macro="" textlink="">
      <xdr:nvSpPr>
        <xdr:cNvPr id="978" name="Text Box 9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3285153</xdr:colOff>
      <xdr:row>129</xdr:row>
      <xdr:rowOff>146435</xdr:rowOff>
    </xdr:to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3285153</xdr:colOff>
      <xdr:row>129</xdr:row>
      <xdr:rowOff>146435</xdr:rowOff>
    </xdr:to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3285153</xdr:colOff>
      <xdr:row>129</xdr:row>
      <xdr:rowOff>136910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128</xdr:row>
      <xdr:rowOff>0</xdr:rowOff>
    </xdr:from>
    <xdr:to>
      <xdr:col>1</xdr:col>
      <xdr:colOff>3285153</xdr:colOff>
      <xdr:row>129</xdr:row>
      <xdr:rowOff>136910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126</xdr:row>
      <xdr:rowOff>85725</xdr:rowOff>
    </xdr:from>
    <xdr:to>
      <xdr:col>1</xdr:col>
      <xdr:colOff>2486025</xdr:colOff>
      <xdr:row>126</xdr:row>
      <xdr:rowOff>85725</xdr:rowOff>
    </xdr:to>
    <xdr:sp macro="" textlink="">
      <xdr:nvSpPr>
        <xdr:cNvPr id="983" name="Line 4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>
          <a:spLocks noChangeShapeType="1"/>
        </xdr:cNvSpPr>
      </xdr:nvSpPr>
      <xdr:spPr bwMode="auto">
        <a:xfrm>
          <a:off x="266700" y="7595235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126</xdr:row>
      <xdr:rowOff>104775</xdr:rowOff>
    </xdr:from>
    <xdr:to>
      <xdr:col>5</xdr:col>
      <xdr:colOff>685800</xdr:colOff>
      <xdr:row>126</xdr:row>
      <xdr:rowOff>104775</xdr:rowOff>
    </xdr:to>
    <xdr:sp macro="" textlink="">
      <xdr:nvSpPr>
        <xdr:cNvPr id="984" name="Line 4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>
          <a:spLocks noChangeShapeType="1"/>
        </xdr:cNvSpPr>
      </xdr:nvSpPr>
      <xdr:spPr bwMode="auto">
        <a:xfrm>
          <a:off x="3638550" y="7597140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142875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>
          <a:spLocks noChangeArrowheads="1"/>
        </xdr:cNvSpPr>
      </xdr:nvSpPr>
      <xdr:spPr bwMode="auto">
        <a:xfrm>
          <a:off x="1800225" y="2176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106</xdr:row>
      <xdr:rowOff>133350</xdr:rowOff>
    </xdr:from>
    <xdr:ext cx="95250" cy="142875"/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6457950" y="200406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106</xdr:row>
      <xdr:rowOff>133350</xdr:rowOff>
    </xdr:from>
    <xdr:ext cx="95250" cy="142875"/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>
          <a:spLocks noChangeArrowheads="1"/>
        </xdr:cNvSpPr>
      </xdr:nvSpPr>
      <xdr:spPr bwMode="auto">
        <a:xfrm>
          <a:off x="6457950" y="200406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5C0D5E84-EE4C-4E8C-AAD9-BCEE0F9DC2A1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C9B70B58-FE95-4B60-B297-4A67B042E082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A0F7FD21-1529-499A-B3C9-7754E4A9D968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89EA594F-2214-4B25-B2EF-A219FD858B1F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9A88E58D-69C5-4597-8F46-79DE1F70100F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6E404CEE-545A-481D-B4AD-6A290A58124F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8A1AFDA9-170E-4CE0-9519-59A1D535BEC1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6609E2F4-60C2-4E53-BA45-06C88DA63142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A947C142-5288-445C-A3FA-AC78B639C47F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D46DEF01-5805-4F15-BEDD-7BF36F47030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7E0C8270-B56C-4D0B-8D5B-693AAE8B2ABD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5D66E1E1-7A98-42D9-A1AE-19AC186ADED1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9EBB9A44-FF64-46B7-846E-DCFD4E3EF8DD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57DA421C-C065-41DB-86BE-90CF0485274A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5D21E86C-D7F3-4D3B-A230-C942AEA38ECA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6CF8DC38-A27C-4E47-8842-81A63711DCA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6EA1C87A-6643-4D46-A48E-45D94705B378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6CC7C0FC-B61D-46F0-8ED5-E53B18D9A9D0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F0613A90-6BC7-41FA-9CB5-5DA6D98CE820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3778107E-F249-46F7-BEA5-E858ED06B0FC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09A0EA15-A68B-4C79-A90B-11B85347474D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C7B4F2EE-B910-4F8E-A708-EDF4327AD7A2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3311214C-F544-41AB-A49D-06A5D4FFF702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47C1FBDA-ED2E-47FD-BFC7-E6422B21E2B5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3AE48DEF-A094-43C1-A282-074DDF95A99B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11650A56-5A2D-4132-959E-FCEB73D21196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FDD49575-E04A-42DA-9A3E-DD35EFEEF45C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AA11186F-D4EB-4F2C-A2F4-70B4A5877935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940741FC-0DA9-4B1A-A875-7C4EA3034F5E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B828D72B-AD9A-48C3-9038-9CDB7C54E84D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2B207920-DAD0-45B4-A72D-712EE15E602D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51BBCB09-FD32-4A14-AC74-B17BC041E062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9B3A86E3-A7AF-4461-B78E-E2E638CB9D3F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01E86758-A3AC-49FC-84BE-A007FB994FD9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981BC69A-5270-47AD-8841-491EF218FEC6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01FDD77E-3663-4DCC-92A1-A2BC605FC5A8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D88B0625-0E64-40D7-A684-131EF250DE79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1A2C5192-696C-4004-8868-81D393BC97CD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818A926C-2016-40CD-B588-AEC561955179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4DE1DBFA-9519-476B-A33C-EB62B029D044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F4E6DF23-845C-4C01-996C-D85169736805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3D2802A9-FDD9-4BA1-AC17-24953A5FC76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409A2872-4CA7-428F-BB45-CCC4960C53D5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07AACF6B-1582-48AD-8517-5095A477F437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56C69FC7-3983-4528-8C76-593BD58E8406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5DE3195C-DE18-4E1D-BD17-89B43CFDCCC5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CF50A186-F5B7-4A12-A974-9A754E30BDCC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944D3A9A-9F76-4332-91BE-D2DA731B0D5A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4281C713-7A08-4B5F-AD56-293F2876164E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18DECAF2-7A01-4217-AA11-4C30E17E642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DA629AFE-12B5-48DD-8F65-8881E8535E5B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86D8FE3F-5917-4B42-ADBD-A197EE1BC30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8D872308-394F-4AA6-957C-8861617FCE86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12299A78-4CD9-4A41-8F90-A80F2BFECBF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1FDB40BF-1C4A-4653-83D4-22ED6AF8070F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BC75B67F-2700-4DB1-AC99-D25521252209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C915355A-EB1F-4CAD-B35E-8D5BBCC9787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A0DA3E13-46D4-4DE6-8ABF-A1FC694C6BC1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13FDF454-F692-4A41-B0A5-E32AB0DF1CB9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49D8567C-E456-471F-AD17-DA45F4CAF827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7602B58-09A2-4BD7-8F71-DA083EF4F478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44585E4B-88F9-4322-9B8C-9727A172A609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F31ED875-28B4-42B2-8C06-9C14448382B8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2DA9A99D-3ECD-47FA-9C6C-BF90C4E5E5DB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00746EAE-4550-4CBD-8F13-14F529D90E23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5AB8B4DB-22A2-43ED-B0C3-565F084FE477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4D92B84C-AA6D-4442-865D-C948E8431FDC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2251634F-612B-4E2B-BEFB-A217F00CC8F2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0CC8BE79-27DC-4A90-ADF0-B7AF1163719D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AC3C725C-9C48-4752-8F4C-14ACF9383D65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EE9CB32B-1D26-4437-8B86-F56398BB2407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88</xdr:row>
      <xdr:rowOff>0</xdr:rowOff>
    </xdr:from>
    <xdr:ext cx="95250" cy="142875"/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B73C3FA8-3BC7-4D5F-A141-3200F997EFA5}"/>
            </a:ext>
          </a:extLst>
        </xdr:cNvPr>
        <xdr:cNvSpPr txBox="1">
          <a:spLocks noChangeArrowheads="1"/>
        </xdr:cNvSpPr>
      </xdr:nvSpPr>
      <xdr:spPr bwMode="auto">
        <a:xfrm>
          <a:off x="1811655" y="2439162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87</xdr:row>
      <xdr:rowOff>133350</xdr:rowOff>
    </xdr:from>
    <xdr:ext cx="95250" cy="142875"/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9BB612DD-E685-49F0-902A-80E01FDD9093}"/>
            </a:ext>
          </a:extLst>
        </xdr:cNvPr>
        <xdr:cNvSpPr txBox="1">
          <a:spLocks noChangeArrowheads="1"/>
        </xdr:cNvSpPr>
      </xdr:nvSpPr>
      <xdr:spPr bwMode="auto">
        <a:xfrm>
          <a:off x="6637020" y="2435733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87</xdr:row>
      <xdr:rowOff>133350</xdr:rowOff>
    </xdr:from>
    <xdr:ext cx="95250" cy="142875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F9871CEC-B103-43DB-A1A3-7C6E607C04FF}"/>
            </a:ext>
          </a:extLst>
        </xdr:cNvPr>
        <xdr:cNvSpPr txBox="1">
          <a:spLocks noChangeArrowheads="1"/>
        </xdr:cNvSpPr>
      </xdr:nvSpPr>
      <xdr:spPr bwMode="auto">
        <a:xfrm>
          <a:off x="6637020" y="2435733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F231"/>
  <sheetViews>
    <sheetView showGridLines="0" showZeros="0" tabSelected="1" view="pageBreakPreview" topLeftCell="A82" zoomScaleNormal="100" zoomScaleSheetLayoutView="100" workbookViewId="0">
      <selection activeCell="F91" sqref="F91"/>
    </sheetView>
  </sheetViews>
  <sheetFormatPr baseColWidth="10" defaultColWidth="11.42578125" defaultRowHeight="12.75" x14ac:dyDescent="0.2"/>
  <cols>
    <col min="1" max="1" width="7.7109375" style="114" customWidth="1"/>
    <col min="2" max="2" width="52.28515625" style="115" customWidth="1"/>
    <col min="3" max="3" width="11.5703125" style="116" customWidth="1"/>
    <col min="4" max="4" width="6.85546875" style="117" customWidth="1"/>
    <col min="5" max="5" width="13.85546875" style="113" bestFit="1" customWidth="1"/>
    <col min="6" max="6" width="15" style="113" customWidth="1"/>
    <col min="7" max="16384" width="11.42578125" style="112"/>
  </cols>
  <sheetData>
    <row r="1" spans="1:6" ht="14.25" x14ac:dyDescent="0.2">
      <c r="A1" s="107"/>
      <c r="B1" s="108"/>
      <c r="C1" s="109"/>
      <c r="D1" s="110"/>
      <c r="E1" s="111"/>
      <c r="F1" s="111"/>
    </row>
    <row r="2" spans="1:6" x14ac:dyDescent="0.2">
      <c r="A2" s="217" t="s">
        <v>56</v>
      </c>
      <c r="B2" s="217"/>
      <c r="C2" s="217"/>
      <c r="D2" s="217"/>
      <c r="E2" s="217"/>
      <c r="F2" s="217"/>
    </row>
    <row r="3" spans="1:6" x14ac:dyDescent="0.2">
      <c r="A3" s="217" t="s">
        <v>57</v>
      </c>
      <c r="B3" s="217"/>
      <c r="C3" s="217"/>
      <c r="D3" s="217"/>
      <c r="E3" s="217"/>
      <c r="F3" s="217"/>
    </row>
    <row r="4" spans="1:6" x14ac:dyDescent="0.2">
      <c r="A4" s="217" t="s">
        <v>58</v>
      </c>
      <c r="B4" s="217"/>
      <c r="C4" s="217"/>
      <c r="D4" s="217"/>
      <c r="E4" s="217"/>
      <c r="F4" s="217"/>
    </row>
    <row r="5" spans="1:6" x14ac:dyDescent="0.2">
      <c r="A5" s="217" t="s">
        <v>59</v>
      </c>
      <c r="B5" s="217"/>
      <c r="C5" s="217"/>
      <c r="D5" s="217"/>
      <c r="E5" s="217"/>
      <c r="F5" s="217"/>
    </row>
    <row r="6" spans="1:6" x14ac:dyDescent="0.2">
      <c r="A6" s="71"/>
      <c r="B6" s="61"/>
      <c r="C6" s="59"/>
      <c r="D6" s="60"/>
      <c r="E6" s="62"/>
      <c r="F6" s="217"/>
    </row>
    <row r="7" spans="1:6" x14ac:dyDescent="0.2">
      <c r="A7" s="183" t="s">
        <v>115</v>
      </c>
      <c r="B7" s="61"/>
      <c r="C7" s="59"/>
      <c r="D7" s="60"/>
      <c r="E7" s="62"/>
      <c r="F7" s="217"/>
    </row>
    <row r="8" spans="1:6" ht="29.25" customHeight="1" x14ac:dyDescent="0.2">
      <c r="A8" s="218" t="s">
        <v>116</v>
      </c>
      <c r="B8" s="218"/>
      <c r="C8" s="218"/>
      <c r="D8" s="218"/>
      <c r="E8" s="218"/>
      <c r="F8" s="218"/>
    </row>
    <row r="9" spans="1:6" x14ac:dyDescent="0.2">
      <c r="A9" s="74" t="s">
        <v>73</v>
      </c>
      <c r="B9" s="63"/>
      <c r="C9" s="59"/>
      <c r="D9" s="64" t="s">
        <v>60</v>
      </c>
      <c r="E9" s="65"/>
      <c r="F9" s="59"/>
    </row>
    <row r="10" spans="1:6" x14ac:dyDescent="0.2">
      <c r="A10" s="216"/>
      <c r="B10" s="216"/>
      <c r="C10" s="216"/>
      <c r="D10" s="216"/>
      <c r="E10" s="216"/>
      <c r="F10" s="216"/>
    </row>
    <row r="11" spans="1:6" x14ac:dyDescent="0.2">
      <c r="A11" s="152" t="s">
        <v>3</v>
      </c>
      <c r="B11" s="153" t="s">
        <v>1</v>
      </c>
      <c r="C11" s="154" t="s">
        <v>0</v>
      </c>
      <c r="D11" s="155" t="s">
        <v>7</v>
      </c>
      <c r="E11" s="154" t="s">
        <v>2</v>
      </c>
      <c r="F11" s="154" t="s">
        <v>4</v>
      </c>
    </row>
    <row r="12" spans="1:6" x14ac:dyDescent="0.2">
      <c r="A12" s="79"/>
      <c r="B12" s="80"/>
      <c r="C12" s="81"/>
      <c r="D12" s="82"/>
      <c r="E12" s="81"/>
      <c r="F12" s="81"/>
    </row>
    <row r="13" spans="1:6" x14ac:dyDescent="0.2">
      <c r="A13" s="72"/>
      <c r="B13" s="85"/>
      <c r="C13" s="75"/>
      <c r="D13" s="84"/>
      <c r="E13" s="83"/>
      <c r="F13" s="83"/>
    </row>
    <row r="14" spans="1:6" x14ac:dyDescent="0.2">
      <c r="A14" s="174" t="s">
        <v>74</v>
      </c>
      <c r="B14" s="87" t="s">
        <v>106</v>
      </c>
      <c r="C14" s="175"/>
      <c r="D14" s="176"/>
      <c r="E14" s="177"/>
      <c r="F14" s="178"/>
    </row>
    <row r="15" spans="1:6" x14ac:dyDescent="0.2">
      <c r="A15" s="86"/>
      <c r="B15" s="87"/>
      <c r="C15" s="103"/>
      <c r="D15" s="88"/>
      <c r="E15" s="89"/>
      <c r="F15" s="90"/>
    </row>
    <row r="16" spans="1:6" x14ac:dyDescent="0.2">
      <c r="A16" s="72">
        <v>1</v>
      </c>
      <c r="B16" s="27" t="s">
        <v>15</v>
      </c>
      <c r="C16" s="28">
        <v>2544.9899999999998</v>
      </c>
      <c r="D16" s="29" t="s">
        <v>5</v>
      </c>
      <c r="E16" s="41">
        <v>14.63</v>
      </c>
      <c r="F16" s="91">
        <f>ROUND(C16*E16,2)</f>
        <v>37233.199999999997</v>
      </c>
    </row>
    <row r="17" spans="1:6" x14ac:dyDescent="0.2">
      <c r="A17" s="72"/>
      <c r="B17" s="31"/>
      <c r="C17" s="30"/>
      <c r="D17" s="30"/>
      <c r="E17" s="181"/>
      <c r="F17" s="91">
        <f>ROUND(C17*E17,2)</f>
        <v>0</v>
      </c>
    </row>
    <row r="18" spans="1:6" x14ac:dyDescent="0.2">
      <c r="A18" s="86">
        <v>2</v>
      </c>
      <c r="B18" s="87" t="s">
        <v>8</v>
      </c>
      <c r="C18" s="103"/>
      <c r="D18" s="88"/>
      <c r="E18" s="180"/>
      <c r="F18" s="91">
        <f>ROUND(C18*E18,2)</f>
        <v>0</v>
      </c>
    </row>
    <row r="19" spans="1:6" x14ac:dyDescent="0.2">
      <c r="A19" s="86"/>
      <c r="B19" s="87"/>
      <c r="C19" s="103"/>
      <c r="D19" s="88"/>
      <c r="E19" s="180"/>
      <c r="F19" s="91"/>
    </row>
    <row r="20" spans="1:6" x14ac:dyDescent="0.2">
      <c r="A20" s="92">
        <v>2.1</v>
      </c>
      <c r="B20" s="93" t="s">
        <v>80</v>
      </c>
      <c r="C20" s="104"/>
      <c r="D20" s="49"/>
      <c r="E20" s="182"/>
      <c r="F20" s="94"/>
    </row>
    <row r="21" spans="1:6" x14ac:dyDescent="0.2">
      <c r="A21" s="128" t="s">
        <v>37</v>
      </c>
      <c r="B21" s="95" t="s">
        <v>86</v>
      </c>
      <c r="C21" s="28">
        <v>1288.93</v>
      </c>
      <c r="D21" s="49" t="s">
        <v>9</v>
      </c>
      <c r="E21" s="187">
        <v>154.52000000000001</v>
      </c>
      <c r="F21" s="94">
        <f>+ROUND(C21*E21,2)</f>
        <v>199165.46</v>
      </c>
    </row>
    <row r="22" spans="1:6" ht="25.5" x14ac:dyDescent="0.2">
      <c r="A22" s="128" t="s">
        <v>38</v>
      </c>
      <c r="B22" s="95" t="s">
        <v>87</v>
      </c>
      <c r="C22" s="179">
        <v>552.4</v>
      </c>
      <c r="D22" s="49" t="s">
        <v>9</v>
      </c>
      <c r="E22" s="187">
        <v>1125.8</v>
      </c>
      <c r="F22" s="94">
        <f>+ROUND(C22*E22,2)</f>
        <v>621891.92000000004</v>
      </c>
    </row>
    <row r="23" spans="1:6" x14ac:dyDescent="0.2">
      <c r="A23" s="129">
        <v>2.2000000000000002</v>
      </c>
      <c r="B23" s="97" t="s">
        <v>54</v>
      </c>
      <c r="C23" s="28">
        <v>1781.49</v>
      </c>
      <c r="D23" s="88" t="s">
        <v>10</v>
      </c>
      <c r="E23" s="200">
        <v>22.5</v>
      </c>
      <c r="F23" s="91">
        <f t="shared" ref="F23:F31" si="0">ROUND(C23*E23,2)</f>
        <v>40083.53</v>
      </c>
    </row>
    <row r="24" spans="1:6" ht="25.5" x14ac:dyDescent="0.2">
      <c r="A24" s="129">
        <v>2.2999999999999998</v>
      </c>
      <c r="B24" s="173" t="s">
        <v>75</v>
      </c>
      <c r="C24" s="179">
        <v>178.15</v>
      </c>
      <c r="D24" s="98" t="s">
        <v>9</v>
      </c>
      <c r="E24" s="200">
        <v>1160.3900000000001</v>
      </c>
      <c r="F24" s="91">
        <f t="shared" si="0"/>
        <v>206723.48</v>
      </c>
    </row>
    <row r="25" spans="1:6" ht="38.25" x14ac:dyDescent="0.2">
      <c r="A25" s="184">
        <v>2.4</v>
      </c>
      <c r="B25" s="173" t="s">
        <v>88</v>
      </c>
      <c r="C25" s="185">
        <v>562.21</v>
      </c>
      <c r="D25" s="186" t="s">
        <v>9</v>
      </c>
      <c r="E25" s="201">
        <v>650</v>
      </c>
      <c r="F25" s="189">
        <f t="shared" si="0"/>
        <v>365436.5</v>
      </c>
    </row>
    <row r="26" spans="1:6" ht="25.5" x14ac:dyDescent="0.2">
      <c r="A26" s="96">
        <v>2.5</v>
      </c>
      <c r="B26" s="97" t="s">
        <v>16</v>
      </c>
      <c r="C26" s="179">
        <v>1561.7</v>
      </c>
      <c r="D26" s="98" t="s">
        <v>9</v>
      </c>
      <c r="E26" s="200">
        <v>183.68</v>
      </c>
      <c r="F26" s="91">
        <f t="shared" si="0"/>
        <v>286853.06</v>
      </c>
    </row>
    <row r="27" spans="1:6" ht="25.5" x14ac:dyDescent="0.2">
      <c r="A27" s="129">
        <v>2.6</v>
      </c>
      <c r="B27" s="97" t="s">
        <v>61</v>
      </c>
      <c r="C27" s="103">
        <v>335.56</v>
      </c>
      <c r="D27" s="191" t="s">
        <v>9</v>
      </c>
      <c r="E27" s="200">
        <v>210</v>
      </c>
      <c r="F27" s="192">
        <f t="shared" si="0"/>
        <v>70467.600000000006</v>
      </c>
    </row>
    <row r="28" spans="1:6" x14ac:dyDescent="0.2">
      <c r="A28" s="86"/>
      <c r="B28" s="97"/>
      <c r="C28" s="103"/>
      <c r="D28" s="88"/>
      <c r="E28" s="165"/>
      <c r="F28" s="91">
        <f t="shared" si="0"/>
        <v>0</v>
      </c>
    </row>
    <row r="29" spans="1:6" x14ac:dyDescent="0.2">
      <c r="A29" s="86">
        <v>3</v>
      </c>
      <c r="B29" s="87" t="s">
        <v>17</v>
      </c>
      <c r="C29" s="103"/>
      <c r="D29" s="88"/>
      <c r="E29" s="165"/>
      <c r="F29" s="91">
        <f t="shared" si="0"/>
        <v>0</v>
      </c>
    </row>
    <row r="30" spans="1:6" ht="25.5" x14ac:dyDescent="0.2">
      <c r="A30" s="129">
        <v>3.1</v>
      </c>
      <c r="B30" s="171" t="s">
        <v>81</v>
      </c>
      <c r="C30" s="103">
        <v>752.55</v>
      </c>
      <c r="D30" s="98" t="s">
        <v>5</v>
      </c>
      <c r="E30" s="165">
        <v>790.67</v>
      </c>
      <c r="F30" s="91">
        <f t="shared" si="0"/>
        <v>595018.71</v>
      </c>
    </row>
    <row r="31" spans="1:6" ht="25.5" x14ac:dyDescent="0.2">
      <c r="A31" s="129">
        <v>3.2</v>
      </c>
      <c r="B31" s="171" t="s">
        <v>82</v>
      </c>
      <c r="C31" s="103">
        <v>1843.34</v>
      </c>
      <c r="D31" s="98" t="s">
        <v>5</v>
      </c>
      <c r="E31" s="165">
        <v>469.53</v>
      </c>
      <c r="F31" s="91">
        <f t="shared" si="0"/>
        <v>865503.43</v>
      </c>
    </row>
    <row r="32" spans="1:6" x14ac:dyDescent="0.2">
      <c r="A32" s="86"/>
      <c r="B32" s="97"/>
      <c r="C32" s="103"/>
      <c r="D32" s="88"/>
      <c r="E32" s="165"/>
      <c r="F32" s="91"/>
    </row>
    <row r="33" spans="1:6" x14ac:dyDescent="0.2">
      <c r="A33" s="86">
        <v>4</v>
      </c>
      <c r="B33" s="87" t="s">
        <v>20</v>
      </c>
      <c r="C33" s="103"/>
      <c r="D33" s="88"/>
      <c r="E33" s="165"/>
      <c r="F33" s="91">
        <f t="shared" ref="F33:F38" si="1">ROUND(C33*E33,2)</f>
        <v>0</v>
      </c>
    </row>
    <row r="34" spans="1:6" x14ac:dyDescent="0.2">
      <c r="A34" s="96">
        <v>4.0999999999999996</v>
      </c>
      <c r="B34" s="171" t="s">
        <v>83</v>
      </c>
      <c r="C34" s="103">
        <v>752.55</v>
      </c>
      <c r="D34" s="88" t="s">
        <v>5</v>
      </c>
      <c r="E34" s="165">
        <v>32.270000000000003</v>
      </c>
      <c r="F34" s="91">
        <f t="shared" si="1"/>
        <v>24284.79</v>
      </c>
    </row>
    <row r="35" spans="1:6" x14ac:dyDescent="0.2">
      <c r="A35" s="96">
        <v>4.2</v>
      </c>
      <c r="B35" s="171" t="s">
        <v>84</v>
      </c>
      <c r="C35" s="103">
        <v>1843.34</v>
      </c>
      <c r="D35" s="88" t="s">
        <v>5</v>
      </c>
      <c r="E35" s="165">
        <v>27.98</v>
      </c>
      <c r="F35" s="91">
        <f t="shared" si="1"/>
        <v>51576.65</v>
      </c>
    </row>
    <row r="36" spans="1:6" x14ac:dyDescent="0.2">
      <c r="A36" s="96"/>
      <c r="B36" s="97"/>
      <c r="C36" s="103"/>
      <c r="D36" s="88"/>
      <c r="E36" s="165"/>
      <c r="F36" s="91">
        <f t="shared" si="1"/>
        <v>0</v>
      </c>
    </row>
    <row r="37" spans="1:6" x14ac:dyDescent="0.2">
      <c r="A37" s="86">
        <v>5</v>
      </c>
      <c r="B37" s="87" t="s">
        <v>21</v>
      </c>
      <c r="C37" s="103"/>
      <c r="D37" s="88"/>
      <c r="E37" s="165"/>
      <c r="F37" s="91">
        <f t="shared" si="1"/>
        <v>0</v>
      </c>
    </row>
    <row r="38" spans="1:6" ht="25.5" x14ac:dyDescent="0.2">
      <c r="A38" s="96">
        <v>5.0999999999999996</v>
      </c>
      <c r="B38" s="2" t="s">
        <v>107</v>
      </c>
      <c r="C38" s="25">
        <v>1</v>
      </c>
      <c r="D38" s="98" t="s">
        <v>6</v>
      </c>
      <c r="E38" s="35">
        <v>1190.24</v>
      </c>
      <c r="F38" s="91">
        <f t="shared" si="1"/>
        <v>1190.24</v>
      </c>
    </row>
    <row r="39" spans="1:6" ht="25.5" x14ac:dyDescent="0.2">
      <c r="A39" s="96">
        <v>5.0999999999999996</v>
      </c>
      <c r="B39" s="2" t="s">
        <v>108</v>
      </c>
      <c r="C39" s="25">
        <v>5</v>
      </c>
      <c r="D39" s="98" t="s">
        <v>6</v>
      </c>
      <c r="E39" s="35">
        <v>1190.24</v>
      </c>
      <c r="F39" s="91">
        <f t="shared" ref="F39:F57" si="2">ROUND(C39*E39,2)</f>
        <v>5951.2</v>
      </c>
    </row>
    <row r="40" spans="1:6" ht="25.5" x14ac:dyDescent="0.2">
      <c r="A40" s="96">
        <v>5.2</v>
      </c>
      <c r="B40" s="2" t="s">
        <v>92</v>
      </c>
      <c r="C40" s="25">
        <v>1</v>
      </c>
      <c r="D40" s="98" t="s">
        <v>6</v>
      </c>
      <c r="E40" s="35">
        <v>1190.24</v>
      </c>
      <c r="F40" s="91">
        <f t="shared" si="2"/>
        <v>1190.24</v>
      </c>
    </row>
    <row r="41" spans="1:6" ht="25.5" x14ac:dyDescent="0.2">
      <c r="A41" s="96">
        <v>5.3</v>
      </c>
      <c r="B41" s="2" t="s">
        <v>93</v>
      </c>
      <c r="C41" s="25">
        <v>2</v>
      </c>
      <c r="D41" s="98" t="s">
        <v>6</v>
      </c>
      <c r="E41" s="35">
        <v>1320.04</v>
      </c>
      <c r="F41" s="91">
        <f t="shared" si="2"/>
        <v>2640.08</v>
      </c>
    </row>
    <row r="42" spans="1:6" ht="25.5" x14ac:dyDescent="0.2">
      <c r="A42" s="96">
        <v>5.4</v>
      </c>
      <c r="B42" s="2" t="s">
        <v>109</v>
      </c>
      <c r="C42" s="25">
        <v>2</v>
      </c>
      <c r="D42" s="98" t="s">
        <v>6</v>
      </c>
      <c r="E42" s="35">
        <v>1320.04</v>
      </c>
      <c r="F42" s="91">
        <f t="shared" si="2"/>
        <v>2640.08</v>
      </c>
    </row>
    <row r="43" spans="1:6" ht="25.5" x14ac:dyDescent="0.2">
      <c r="A43" s="96">
        <v>5.5</v>
      </c>
      <c r="B43" s="2" t="s">
        <v>112</v>
      </c>
      <c r="C43" s="25">
        <v>2</v>
      </c>
      <c r="D43" s="98" t="s">
        <v>6</v>
      </c>
      <c r="E43" s="35">
        <v>1644.54</v>
      </c>
      <c r="F43" s="91">
        <f t="shared" si="2"/>
        <v>3289.08</v>
      </c>
    </row>
    <row r="44" spans="1:6" ht="25.5" x14ac:dyDescent="0.2">
      <c r="A44" s="96">
        <v>5.6</v>
      </c>
      <c r="B44" s="2" t="s">
        <v>94</v>
      </c>
      <c r="C44" s="25">
        <v>1</v>
      </c>
      <c r="D44" s="98" t="s">
        <v>6</v>
      </c>
      <c r="E44" s="35">
        <v>1644.54</v>
      </c>
      <c r="F44" s="91">
        <f t="shared" si="2"/>
        <v>1644.54</v>
      </c>
    </row>
    <row r="45" spans="1:6" ht="25.5" x14ac:dyDescent="0.2">
      <c r="A45" s="96">
        <v>5.7</v>
      </c>
      <c r="B45" s="2" t="s">
        <v>110</v>
      </c>
      <c r="C45" s="25">
        <v>2</v>
      </c>
      <c r="D45" s="98" t="s">
        <v>6</v>
      </c>
      <c r="E45" s="35">
        <v>1665.05</v>
      </c>
      <c r="F45" s="91">
        <f t="shared" si="2"/>
        <v>3330.1</v>
      </c>
    </row>
    <row r="46" spans="1:6" ht="25.5" x14ac:dyDescent="0.2">
      <c r="A46" s="96">
        <v>5.7</v>
      </c>
      <c r="B46" s="2" t="s">
        <v>95</v>
      </c>
      <c r="C46" s="25">
        <v>1</v>
      </c>
      <c r="D46" s="98" t="s">
        <v>6</v>
      </c>
      <c r="E46" s="35">
        <v>1665.05</v>
      </c>
      <c r="F46" s="91">
        <f t="shared" ref="F46" si="3">ROUND(C46*E46,2)</f>
        <v>1665.05</v>
      </c>
    </row>
    <row r="47" spans="1:6" ht="25.5" x14ac:dyDescent="0.2">
      <c r="A47" s="70">
        <v>5.7</v>
      </c>
      <c r="B47" s="2" t="s">
        <v>113</v>
      </c>
      <c r="C47" s="25">
        <v>1</v>
      </c>
      <c r="D47" s="199" t="s">
        <v>6</v>
      </c>
      <c r="E47" s="35">
        <v>2443.8500000000004</v>
      </c>
      <c r="F47" s="205">
        <f t="shared" ref="F47" si="4">ROUND(C47*E47,2)</f>
        <v>2443.85</v>
      </c>
    </row>
    <row r="48" spans="1:6" ht="25.5" x14ac:dyDescent="0.2">
      <c r="A48" s="206">
        <v>5.8</v>
      </c>
      <c r="B48" s="207" t="s">
        <v>111</v>
      </c>
      <c r="C48" s="208">
        <v>1</v>
      </c>
      <c r="D48" s="209" t="s">
        <v>6</v>
      </c>
      <c r="E48" s="210">
        <v>1969.04</v>
      </c>
      <c r="F48" s="211">
        <f t="shared" ref="F48" si="5">ROUND(C48*E48,2)</f>
        <v>1969.04</v>
      </c>
    </row>
    <row r="49" spans="1:6" ht="25.5" x14ac:dyDescent="0.2">
      <c r="A49" s="96">
        <v>5.9</v>
      </c>
      <c r="B49" s="2" t="s">
        <v>96</v>
      </c>
      <c r="C49" s="25">
        <v>6</v>
      </c>
      <c r="D49" s="98" t="s">
        <v>6</v>
      </c>
      <c r="E49" s="35">
        <v>2573.65</v>
      </c>
      <c r="F49" s="91">
        <f t="shared" ref="F49" si="6">ROUND(C49*E49,2)</f>
        <v>15441.9</v>
      </c>
    </row>
    <row r="50" spans="1:6" ht="25.5" x14ac:dyDescent="0.2">
      <c r="A50" s="96">
        <v>5.9</v>
      </c>
      <c r="B50" s="2" t="s">
        <v>114</v>
      </c>
      <c r="C50" s="25">
        <v>1</v>
      </c>
      <c r="D50" s="98" t="s">
        <v>6</v>
      </c>
      <c r="E50" s="35">
        <v>2963.05</v>
      </c>
      <c r="F50" s="91">
        <f t="shared" ref="F50" si="7">ROUND(C50*E50,2)</f>
        <v>2963.05</v>
      </c>
    </row>
    <row r="51" spans="1:6" ht="25.5" x14ac:dyDescent="0.2">
      <c r="A51" s="202">
        <v>5.0999999999999996</v>
      </c>
      <c r="B51" s="2" t="s">
        <v>97</v>
      </c>
      <c r="C51" s="25">
        <v>2</v>
      </c>
      <c r="D51" s="98" t="s">
        <v>6</v>
      </c>
      <c r="E51" s="35">
        <v>1514.74</v>
      </c>
      <c r="F51" s="91">
        <f t="shared" si="2"/>
        <v>3029.48</v>
      </c>
    </row>
    <row r="52" spans="1:6" ht="25.5" x14ac:dyDescent="0.2">
      <c r="A52" s="202">
        <v>5.0999999999999996</v>
      </c>
      <c r="B52" s="2" t="s">
        <v>98</v>
      </c>
      <c r="C52" s="25">
        <v>2</v>
      </c>
      <c r="D52" s="98" t="s">
        <v>6</v>
      </c>
      <c r="E52" s="35">
        <v>2054.4499999999998</v>
      </c>
      <c r="F52" s="91">
        <f t="shared" ref="F52" si="8">ROUND(C52*E52,2)</f>
        <v>4108.8999999999996</v>
      </c>
    </row>
    <row r="53" spans="1:6" ht="25.5" x14ac:dyDescent="0.2">
      <c r="A53" s="96">
        <v>5.1100000000000003</v>
      </c>
      <c r="B53" s="2" t="s">
        <v>99</v>
      </c>
      <c r="C53" s="25">
        <v>2</v>
      </c>
      <c r="D53" s="98" t="s">
        <v>6</v>
      </c>
      <c r="E53" s="35">
        <v>1405.45</v>
      </c>
      <c r="F53" s="91">
        <f t="shared" si="2"/>
        <v>2810.9</v>
      </c>
    </row>
    <row r="54" spans="1:6" ht="25.5" x14ac:dyDescent="0.2">
      <c r="A54" s="96">
        <v>5.12</v>
      </c>
      <c r="B54" s="198" t="s">
        <v>100</v>
      </c>
      <c r="C54" s="25">
        <v>3</v>
      </c>
      <c r="D54" s="98" t="s">
        <v>6</v>
      </c>
      <c r="E54" s="35">
        <v>1449.38</v>
      </c>
      <c r="F54" s="91">
        <f t="shared" si="2"/>
        <v>4348.1400000000003</v>
      </c>
    </row>
    <row r="55" spans="1:6" x14ac:dyDescent="0.2">
      <c r="A55" s="96">
        <v>5.14</v>
      </c>
      <c r="B55" s="2" t="s">
        <v>77</v>
      </c>
      <c r="C55" s="25">
        <v>43</v>
      </c>
      <c r="D55" s="98" t="s">
        <v>6</v>
      </c>
      <c r="E55" s="35">
        <v>1384.48</v>
      </c>
      <c r="F55" s="91">
        <f>ROUND(C55*E55,2)</f>
        <v>59532.639999999999</v>
      </c>
    </row>
    <row r="56" spans="1:6" x14ac:dyDescent="0.2">
      <c r="A56" s="96">
        <v>5.15</v>
      </c>
      <c r="B56" s="2" t="s">
        <v>76</v>
      </c>
      <c r="C56" s="25">
        <v>21</v>
      </c>
      <c r="D56" s="98" t="s">
        <v>6</v>
      </c>
      <c r="E56" s="35">
        <v>1566.25</v>
      </c>
      <c r="F56" s="91">
        <f>ROUND(C56*E56,2)</f>
        <v>32891.25</v>
      </c>
    </row>
    <row r="57" spans="1:6" x14ac:dyDescent="0.2">
      <c r="A57" s="96">
        <v>5.16</v>
      </c>
      <c r="B57" s="9" t="s">
        <v>101</v>
      </c>
      <c r="C57" s="103">
        <v>35</v>
      </c>
      <c r="D57" s="98" t="s">
        <v>6</v>
      </c>
      <c r="E57" s="195">
        <v>650</v>
      </c>
      <c r="F57" s="91">
        <f t="shared" si="2"/>
        <v>22750</v>
      </c>
    </row>
    <row r="58" spans="1:6" x14ac:dyDescent="0.2">
      <c r="A58" s="96"/>
      <c r="B58" s="171"/>
      <c r="C58" s="103"/>
      <c r="D58" s="88"/>
      <c r="E58" s="165"/>
      <c r="F58" s="190"/>
    </row>
    <row r="59" spans="1:6" x14ac:dyDescent="0.2">
      <c r="A59" s="66">
        <v>6</v>
      </c>
      <c r="B59" s="58" t="s">
        <v>55</v>
      </c>
      <c r="C59" s="50"/>
      <c r="D59" s="26"/>
      <c r="E59" s="170"/>
      <c r="F59" s="127"/>
    </row>
    <row r="60" spans="1:6" ht="51" x14ac:dyDescent="0.2">
      <c r="A60" s="126">
        <v>6.1</v>
      </c>
      <c r="B60" s="172" t="s">
        <v>85</v>
      </c>
      <c r="C60" s="54">
        <v>1</v>
      </c>
      <c r="D60" s="34" t="s">
        <v>6</v>
      </c>
      <c r="E60" s="94">
        <v>34444.57</v>
      </c>
      <c r="F60" s="54">
        <f>ROUND(C60*E60,2)</f>
        <v>34444.57</v>
      </c>
    </row>
    <row r="61" spans="1:6" ht="51" x14ac:dyDescent="0.2">
      <c r="A61" s="197">
        <v>6.2</v>
      </c>
      <c r="B61" s="172" t="s">
        <v>103</v>
      </c>
      <c r="C61" s="75">
        <v>5</v>
      </c>
      <c r="D61" s="98" t="s">
        <v>6</v>
      </c>
      <c r="E61" s="35">
        <v>27844.6</v>
      </c>
      <c r="F61" s="91">
        <f>ROUND(C61*E61,2)</f>
        <v>139223</v>
      </c>
    </row>
    <row r="62" spans="1:6" ht="25.5" x14ac:dyDescent="0.2">
      <c r="A62" s="126">
        <v>6.3</v>
      </c>
      <c r="B62" s="171" t="s">
        <v>78</v>
      </c>
      <c r="C62" s="54">
        <v>2</v>
      </c>
      <c r="D62" s="34" t="s">
        <v>6</v>
      </c>
      <c r="E62" s="196">
        <v>3500</v>
      </c>
      <c r="F62" s="54">
        <f>ROUND(C62*E62,2)</f>
        <v>7000</v>
      </c>
    </row>
    <row r="63" spans="1:6" x14ac:dyDescent="0.2">
      <c r="A63" s="96"/>
      <c r="B63" s="97"/>
      <c r="C63" s="103"/>
      <c r="D63" s="88"/>
      <c r="E63" s="165"/>
      <c r="F63" s="91"/>
    </row>
    <row r="64" spans="1:6" x14ac:dyDescent="0.2">
      <c r="A64" s="100">
        <v>7</v>
      </c>
      <c r="B64" s="99" t="s">
        <v>102</v>
      </c>
      <c r="C64" s="102"/>
      <c r="D64" s="101"/>
      <c r="E64" s="166"/>
      <c r="F64" s="94">
        <f>+ROUND(C64*E64,2)</f>
        <v>0</v>
      </c>
    </row>
    <row r="65" spans="1:6" x14ac:dyDescent="0.2">
      <c r="A65" s="130">
        <f>A64+0.1</f>
        <v>7.1</v>
      </c>
      <c r="B65" s="9" t="s">
        <v>39</v>
      </c>
      <c r="C65" s="102">
        <v>178</v>
      </c>
      <c r="D65" s="106" t="s">
        <v>40</v>
      </c>
      <c r="E65" s="102">
        <v>193.36</v>
      </c>
      <c r="F65" s="94">
        <f t="shared" ref="F65:F78" si="9">+ROUND(C65*E65,2)</f>
        <v>34418.080000000002</v>
      </c>
    </row>
    <row r="66" spans="1:6" ht="25.5" x14ac:dyDescent="0.2">
      <c r="A66" s="130">
        <f t="shared" ref="A66:A73" si="10">A65+0.1</f>
        <v>7.1999999999999993</v>
      </c>
      <c r="B66" s="9" t="s">
        <v>41</v>
      </c>
      <c r="C66" s="102">
        <v>1068</v>
      </c>
      <c r="D66" s="34" t="s">
        <v>5</v>
      </c>
      <c r="E66" s="102">
        <v>28.32</v>
      </c>
      <c r="F66" s="94">
        <f t="shared" si="9"/>
        <v>30245.759999999998</v>
      </c>
    </row>
    <row r="67" spans="1:6" x14ac:dyDescent="0.2">
      <c r="A67" s="130">
        <f t="shared" si="10"/>
        <v>7.2999999999999989</v>
      </c>
      <c r="B67" s="9" t="s">
        <v>42</v>
      </c>
      <c r="C67" s="102">
        <v>107</v>
      </c>
      <c r="D67" s="34" t="s">
        <v>40</v>
      </c>
      <c r="E67" s="102">
        <v>53.1</v>
      </c>
      <c r="F67" s="94">
        <f t="shared" si="9"/>
        <v>5681.7</v>
      </c>
    </row>
    <row r="68" spans="1:6" x14ac:dyDescent="0.2">
      <c r="A68" s="130">
        <f t="shared" si="10"/>
        <v>7.3999999999999986</v>
      </c>
      <c r="B68" s="9" t="s">
        <v>43</v>
      </c>
      <c r="C68" s="102">
        <v>107</v>
      </c>
      <c r="D68" s="34" t="s">
        <v>40</v>
      </c>
      <c r="E68" s="102">
        <v>53.1</v>
      </c>
      <c r="F68" s="94">
        <f t="shared" si="9"/>
        <v>5681.7</v>
      </c>
    </row>
    <row r="69" spans="1:6" x14ac:dyDescent="0.2">
      <c r="A69" s="130">
        <f t="shared" si="10"/>
        <v>7.4999999999999982</v>
      </c>
      <c r="B69" s="2" t="s">
        <v>44</v>
      </c>
      <c r="C69" s="102">
        <v>107</v>
      </c>
      <c r="D69" s="34" t="s">
        <v>40</v>
      </c>
      <c r="E69" s="102">
        <v>256</v>
      </c>
      <c r="F69" s="94">
        <f t="shared" si="9"/>
        <v>27392</v>
      </c>
    </row>
    <row r="70" spans="1:6" x14ac:dyDescent="0.2">
      <c r="A70" s="130">
        <f t="shared" si="10"/>
        <v>7.5999999999999979</v>
      </c>
      <c r="B70" s="2" t="s">
        <v>45</v>
      </c>
      <c r="C70" s="102">
        <v>107</v>
      </c>
      <c r="D70" s="34" t="s">
        <v>40</v>
      </c>
      <c r="E70" s="102">
        <v>386</v>
      </c>
      <c r="F70" s="94">
        <f t="shared" si="9"/>
        <v>41302</v>
      </c>
    </row>
    <row r="71" spans="1:6" x14ac:dyDescent="0.2">
      <c r="A71" s="130">
        <f t="shared" si="10"/>
        <v>7.6999999999999975</v>
      </c>
      <c r="B71" s="2" t="s">
        <v>46</v>
      </c>
      <c r="C71" s="102">
        <v>107</v>
      </c>
      <c r="D71" s="34" t="s">
        <v>40</v>
      </c>
      <c r="E71" s="102">
        <v>1374</v>
      </c>
      <c r="F71" s="94">
        <f t="shared" si="9"/>
        <v>147018</v>
      </c>
    </row>
    <row r="72" spans="1:6" x14ac:dyDescent="0.2">
      <c r="A72" s="130">
        <f t="shared" si="10"/>
        <v>7.7999999999999972</v>
      </c>
      <c r="B72" s="2" t="s">
        <v>47</v>
      </c>
      <c r="C72" s="102">
        <v>107</v>
      </c>
      <c r="D72" s="34" t="s">
        <v>5</v>
      </c>
      <c r="E72" s="102">
        <v>32.06</v>
      </c>
      <c r="F72" s="94">
        <f t="shared" si="9"/>
        <v>3430.42</v>
      </c>
    </row>
    <row r="73" spans="1:6" x14ac:dyDescent="0.2">
      <c r="A73" s="130">
        <f t="shared" si="10"/>
        <v>7.8999999999999968</v>
      </c>
      <c r="B73" s="2" t="s">
        <v>48</v>
      </c>
      <c r="C73" s="102">
        <v>107</v>
      </c>
      <c r="D73" s="34" t="s">
        <v>40</v>
      </c>
      <c r="E73" s="102">
        <v>200</v>
      </c>
      <c r="F73" s="94">
        <f t="shared" si="9"/>
        <v>21400</v>
      </c>
    </row>
    <row r="74" spans="1:6" x14ac:dyDescent="0.2">
      <c r="A74" s="131">
        <v>7.1</v>
      </c>
      <c r="B74" s="2" t="s">
        <v>49</v>
      </c>
      <c r="C74" s="102">
        <v>107</v>
      </c>
      <c r="D74" s="34" t="s">
        <v>40</v>
      </c>
      <c r="E74" s="102">
        <v>15</v>
      </c>
      <c r="F74" s="94">
        <f t="shared" si="9"/>
        <v>1605</v>
      </c>
    </row>
    <row r="75" spans="1:6" x14ac:dyDescent="0.2">
      <c r="A75" s="131">
        <v>7.11</v>
      </c>
      <c r="B75" s="2" t="s">
        <v>50</v>
      </c>
      <c r="C75" s="102">
        <v>107</v>
      </c>
      <c r="D75" s="34" t="s">
        <v>40</v>
      </c>
      <c r="E75" s="102">
        <v>4.92</v>
      </c>
      <c r="F75" s="94">
        <f t="shared" si="9"/>
        <v>526.44000000000005</v>
      </c>
    </row>
    <row r="76" spans="1:6" x14ac:dyDescent="0.2">
      <c r="A76" s="131">
        <v>7.12</v>
      </c>
      <c r="B76" s="2" t="s">
        <v>51</v>
      </c>
      <c r="C76" s="102">
        <v>352.44</v>
      </c>
      <c r="D76" s="34" t="s">
        <v>9</v>
      </c>
      <c r="E76" s="102">
        <v>528</v>
      </c>
      <c r="F76" s="94">
        <f t="shared" si="9"/>
        <v>186088.32000000001</v>
      </c>
    </row>
    <row r="77" spans="1:6" x14ac:dyDescent="0.2">
      <c r="A77" s="131">
        <v>7.13</v>
      </c>
      <c r="B77" s="2" t="s">
        <v>52</v>
      </c>
      <c r="C77" s="102">
        <v>107</v>
      </c>
      <c r="D77" s="34" t="s">
        <v>40</v>
      </c>
      <c r="E77" s="102">
        <v>300</v>
      </c>
      <c r="F77" s="94">
        <f t="shared" si="9"/>
        <v>32100</v>
      </c>
    </row>
    <row r="78" spans="1:6" x14ac:dyDescent="0.2">
      <c r="A78" s="105"/>
      <c r="B78" s="48"/>
      <c r="C78" s="102"/>
      <c r="D78" s="101"/>
      <c r="E78" s="166"/>
      <c r="F78" s="94">
        <f t="shared" si="9"/>
        <v>0</v>
      </c>
    </row>
    <row r="79" spans="1:6" x14ac:dyDescent="0.2">
      <c r="A79" s="67">
        <v>8</v>
      </c>
      <c r="B79" s="77" t="s">
        <v>22</v>
      </c>
      <c r="C79" s="78"/>
      <c r="D79" s="32"/>
      <c r="E79" s="167"/>
      <c r="F79" s="91">
        <f>ROUND(C79*E79,2)</f>
        <v>0</v>
      </c>
    </row>
    <row r="80" spans="1:6" x14ac:dyDescent="0.2">
      <c r="A80" s="130">
        <f t="shared" ref="A80:A81" si="11">A79+0.1</f>
        <v>8.1</v>
      </c>
      <c r="B80" s="97" t="s">
        <v>18</v>
      </c>
      <c r="C80" s="25">
        <v>752.55</v>
      </c>
      <c r="D80" s="32" t="s">
        <v>5</v>
      </c>
      <c r="E80" s="168">
        <v>10.01</v>
      </c>
      <c r="F80" s="91">
        <f t="shared" ref="F80:F81" si="12">ROUND(C80*E80,2)</f>
        <v>7533.03</v>
      </c>
    </row>
    <row r="81" spans="1:6" x14ac:dyDescent="0.2">
      <c r="A81" s="130">
        <f t="shared" si="11"/>
        <v>8.1999999999999993</v>
      </c>
      <c r="B81" s="97" t="s">
        <v>19</v>
      </c>
      <c r="C81" s="25">
        <v>1843.34</v>
      </c>
      <c r="D81" s="32" t="s">
        <v>5</v>
      </c>
      <c r="E81" s="168">
        <v>7.64</v>
      </c>
      <c r="F81" s="91">
        <f t="shared" si="12"/>
        <v>14083.12</v>
      </c>
    </row>
    <row r="82" spans="1:6" x14ac:dyDescent="0.2">
      <c r="A82" s="96"/>
      <c r="B82" s="36"/>
      <c r="C82" s="33"/>
      <c r="D82" s="26"/>
      <c r="E82" s="169"/>
      <c r="F82" s="91"/>
    </row>
    <row r="83" spans="1:6" ht="38.25" x14ac:dyDescent="0.2">
      <c r="A83" s="157">
        <v>9</v>
      </c>
      <c r="B83" s="51" t="s">
        <v>53</v>
      </c>
      <c r="C83" s="52">
        <v>1</v>
      </c>
      <c r="D83" s="53" t="s">
        <v>40</v>
      </c>
      <c r="E83" s="188">
        <v>60000</v>
      </c>
      <c r="F83" s="54">
        <f>ROUND(C83*E83,2)</f>
        <v>60000</v>
      </c>
    </row>
    <row r="84" spans="1:6" x14ac:dyDescent="0.2">
      <c r="A84" s="212"/>
      <c r="B84" s="213" t="s">
        <v>89</v>
      </c>
      <c r="C84" s="214"/>
      <c r="D84" s="214"/>
      <c r="E84" s="214"/>
      <c r="F84" s="215">
        <f>SUM(F16:F83)</f>
        <v>4339241.2300000014</v>
      </c>
    </row>
    <row r="85" spans="1:6" x14ac:dyDescent="0.2">
      <c r="A85" s="68"/>
      <c r="B85" s="1"/>
      <c r="C85" s="10"/>
      <c r="D85" s="11"/>
      <c r="E85" s="12"/>
      <c r="F85" s="13"/>
    </row>
    <row r="86" spans="1:6" x14ac:dyDescent="0.2">
      <c r="A86" s="73" t="s">
        <v>79</v>
      </c>
      <c r="B86" s="14" t="s">
        <v>11</v>
      </c>
      <c r="C86" s="15"/>
      <c r="D86" s="16"/>
      <c r="E86" s="17"/>
      <c r="F86" s="17">
        <f>C86*E86</f>
        <v>0</v>
      </c>
    </row>
    <row r="87" spans="1:6" ht="38.25" x14ac:dyDescent="0.2">
      <c r="A87" s="156">
        <v>1</v>
      </c>
      <c r="B87" s="18" t="s">
        <v>12</v>
      </c>
      <c r="C87" s="55">
        <v>6</v>
      </c>
      <c r="D87" s="56" t="s">
        <v>13</v>
      </c>
      <c r="E87" s="57">
        <v>49500</v>
      </c>
      <c r="F87" s="5">
        <f>ROUND((C87*E87),2)</f>
        <v>297000</v>
      </c>
    </row>
    <row r="88" spans="1:6" x14ac:dyDescent="0.2">
      <c r="A88" s="156"/>
      <c r="B88" s="18"/>
      <c r="C88" s="55"/>
      <c r="D88" s="56"/>
      <c r="E88" s="57"/>
      <c r="F88" s="5"/>
    </row>
    <row r="89" spans="1:6" ht="63.75" x14ac:dyDescent="0.2">
      <c r="A89" s="156">
        <v>2</v>
      </c>
      <c r="B89" s="9" t="s">
        <v>14</v>
      </c>
      <c r="C89" s="19">
        <v>1</v>
      </c>
      <c r="D89" s="20" t="s">
        <v>6</v>
      </c>
      <c r="E89" s="21">
        <v>43500</v>
      </c>
      <c r="F89" s="5">
        <f>ROUND((C89*E89),2)</f>
        <v>43500</v>
      </c>
    </row>
    <row r="90" spans="1:6" x14ac:dyDescent="0.2">
      <c r="A90" s="156"/>
      <c r="B90" s="18"/>
      <c r="C90" s="55"/>
      <c r="D90" s="56"/>
      <c r="E90" s="57"/>
      <c r="F90" s="5"/>
    </row>
    <row r="91" spans="1:6" x14ac:dyDescent="0.2">
      <c r="A91" s="150"/>
      <c r="B91" s="151" t="s">
        <v>104</v>
      </c>
      <c r="C91" s="151"/>
      <c r="D91" s="151"/>
      <c r="E91" s="151"/>
      <c r="F91" s="132">
        <f>SUBTOTAL(9,F87:F88)</f>
        <v>297000</v>
      </c>
    </row>
    <row r="92" spans="1:6" x14ac:dyDescent="0.2">
      <c r="A92" s="70"/>
      <c r="B92" s="22"/>
      <c r="C92" s="3"/>
      <c r="D92" s="23"/>
      <c r="E92" s="24"/>
      <c r="F92" s="24"/>
    </row>
    <row r="93" spans="1:6" x14ac:dyDescent="0.2">
      <c r="A93" s="133"/>
      <c r="B93" s="134" t="s">
        <v>23</v>
      </c>
      <c r="C93" s="135"/>
      <c r="D93" s="136"/>
      <c r="E93" s="137"/>
      <c r="F93" s="138">
        <f>F84+F91</f>
        <v>4636241.2300000014</v>
      </c>
    </row>
    <row r="94" spans="1:6" x14ac:dyDescent="0.2">
      <c r="A94" s="139"/>
      <c r="B94" s="140" t="s">
        <v>23</v>
      </c>
      <c r="C94" s="141"/>
      <c r="D94" s="142"/>
      <c r="E94" s="143">
        <v>0</v>
      </c>
      <c r="F94" s="143">
        <f>F93</f>
        <v>4636241.2300000014</v>
      </c>
    </row>
    <row r="95" spans="1:6" x14ac:dyDescent="0.2">
      <c r="A95" s="70"/>
      <c r="B95" s="22"/>
      <c r="C95" s="3"/>
      <c r="D95" s="23"/>
      <c r="E95" s="24"/>
      <c r="F95" s="4"/>
    </row>
    <row r="96" spans="1:6" x14ac:dyDescent="0.2">
      <c r="A96" s="70"/>
      <c r="B96" s="22" t="s">
        <v>24</v>
      </c>
      <c r="C96" s="3"/>
      <c r="D96" s="23"/>
      <c r="E96" s="24"/>
      <c r="F96" s="24"/>
    </row>
    <row r="97" spans="1:6" x14ac:dyDescent="0.2">
      <c r="A97" s="69"/>
      <c r="B97" s="37" t="s">
        <v>25</v>
      </c>
      <c r="C97" s="38">
        <v>0.1</v>
      </c>
      <c r="D97" s="16"/>
      <c r="E97" s="17"/>
      <c r="F97" s="17">
        <f t="shared" ref="F97:F103" si="13">ROUND(($F$94*C97),2)</f>
        <v>463624.12</v>
      </c>
    </row>
    <row r="98" spans="1:6" x14ac:dyDescent="0.2">
      <c r="A98" s="69"/>
      <c r="B98" s="37" t="s">
        <v>26</v>
      </c>
      <c r="C98" s="38">
        <v>0.03</v>
      </c>
      <c r="D98" s="16"/>
      <c r="E98" s="17"/>
      <c r="F98" s="17">
        <f t="shared" si="13"/>
        <v>139087.24</v>
      </c>
    </row>
    <row r="99" spans="1:6" x14ac:dyDescent="0.2">
      <c r="A99" s="69"/>
      <c r="B99" s="37" t="s">
        <v>27</v>
      </c>
      <c r="C99" s="38">
        <v>0.04</v>
      </c>
      <c r="D99" s="16"/>
      <c r="E99" s="17"/>
      <c r="F99" s="17">
        <f t="shared" si="13"/>
        <v>185449.65</v>
      </c>
    </row>
    <row r="100" spans="1:6" x14ac:dyDescent="0.2">
      <c r="A100" s="69"/>
      <c r="B100" s="39" t="s">
        <v>28</v>
      </c>
      <c r="C100" s="38">
        <v>0.05</v>
      </c>
      <c r="D100" s="16"/>
      <c r="E100" s="17"/>
      <c r="F100" s="17">
        <f t="shared" si="13"/>
        <v>231812.06</v>
      </c>
    </row>
    <row r="101" spans="1:6" x14ac:dyDescent="0.2">
      <c r="A101" s="69"/>
      <c r="B101" s="37" t="s">
        <v>29</v>
      </c>
      <c r="C101" s="38">
        <v>0.04</v>
      </c>
      <c r="D101" s="16"/>
      <c r="E101" s="17"/>
      <c r="F101" s="17">
        <f t="shared" si="13"/>
        <v>185449.65</v>
      </c>
    </row>
    <row r="102" spans="1:6" x14ac:dyDescent="0.2">
      <c r="A102" s="69"/>
      <c r="B102" s="37" t="s">
        <v>30</v>
      </c>
      <c r="C102" s="38">
        <v>0.01</v>
      </c>
      <c r="D102" s="16"/>
      <c r="E102" s="17"/>
      <c r="F102" s="17">
        <f t="shared" si="13"/>
        <v>46362.41</v>
      </c>
    </row>
    <row r="103" spans="1:6" x14ac:dyDescent="0.2">
      <c r="A103" s="69"/>
      <c r="B103" s="39" t="s">
        <v>31</v>
      </c>
      <c r="C103" s="40">
        <v>1E-3</v>
      </c>
      <c r="D103" s="16"/>
      <c r="E103" s="17"/>
      <c r="F103" s="17">
        <f t="shared" si="13"/>
        <v>4636.24</v>
      </c>
    </row>
    <row r="104" spans="1:6" x14ac:dyDescent="0.2">
      <c r="A104" s="69"/>
      <c r="B104" s="8" t="s">
        <v>32</v>
      </c>
      <c r="C104" s="40">
        <v>0.18</v>
      </c>
      <c r="D104" s="16"/>
      <c r="E104" s="17"/>
      <c r="F104" s="17">
        <f>ROUND(($F$97*C104),2)</f>
        <v>83452.34</v>
      </c>
    </row>
    <row r="105" spans="1:6" x14ac:dyDescent="0.2">
      <c r="A105" s="69"/>
      <c r="B105" s="8" t="s">
        <v>33</v>
      </c>
      <c r="C105" s="40">
        <v>0.1</v>
      </c>
      <c r="D105" s="16"/>
      <c r="E105" s="17"/>
      <c r="F105" s="17">
        <f>ROUND(($F$94*C105),2)</f>
        <v>463624.12</v>
      </c>
    </row>
    <row r="106" spans="1:6" x14ac:dyDescent="0.2">
      <c r="A106" s="69"/>
      <c r="B106" s="8" t="s">
        <v>34</v>
      </c>
      <c r="C106" s="6">
        <v>0.05</v>
      </c>
      <c r="D106" s="16"/>
      <c r="E106" s="17"/>
      <c r="F106" s="17">
        <f>ROUND(($F$94*C106),2)</f>
        <v>231812.06</v>
      </c>
    </row>
    <row r="107" spans="1:6" x14ac:dyDescent="0.2">
      <c r="A107" s="69"/>
      <c r="B107" s="203" t="s">
        <v>105</v>
      </c>
      <c r="C107" s="204">
        <v>1.4999999999999999E-2</v>
      </c>
      <c r="D107" s="16"/>
      <c r="E107" s="17"/>
      <c r="F107" s="17">
        <f t="shared" ref="F107" si="14">ROUND(($F$94*C107),2)</f>
        <v>69543.62</v>
      </c>
    </row>
    <row r="108" spans="1:6" x14ac:dyDescent="0.2">
      <c r="A108" s="69"/>
      <c r="B108" s="37"/>
      <c r="C108" s="6"/>
      <c r="D108" s="16"/>
      <c r="E108" s="17"/>
      <c r="F108" s="17"/>
    </row>
    <row r="109" spans="1:6" x14ac:dyDescent="0.2">
      <c r="A109" s="70"/>
      <c r="B109" s="22" t="s">
        <v>35</v>
      </c>
      <c r="C109" s="6"/>
      <c r="D109" s="7"/>
      <c r="E109" s="41"/>
      <c r="F109" s="42">
        <f>SUM(F97:F107)</f>
        <v>2104853.5100000002</v>
      </c>
    </row>
    <row r="110" spans="1:6" x14ac:dyDescent="0.2">
      <c r="A110" s="66"/>
      <c r="B110" s="43"/>
      <c r="C110" s="44"/>
      <c r="D110" s="45"/>
      <c r="E110" s="46"/>
      <c r="F110" s="47"/>
    </row>
    <row r="111" spans="1:6" x14ac:dyDescent="0.2">
      <c r="A111" s="144"/>
      <c r="B111" s="145" t="s">
        <v>36</v>
      </c>
      <c r="C111" s="146"/>
      <c r="D111" s="147"/>
      <c r="E111" s="148"/>
      <c r="F111" s="149">
        <f>F109+F94</f>
        <v>6741094.7400000021</v>
      </c>
    </row>
    <row r="112" spans="1:6" x14ac:dyDescent="0.2">
      <c r="A112" s="118"/>
      <c r="B112" s="119"/>
      <c r="C112" s="120"/>
      <c r="D112" s="121"/>
      <c r="E112" s="120"/>
      <c r="F112" s="122"/>
    </row>
    <row r="113" spans="1:6" x14ac:dyDescent="0.2">
      <c r="A113" s="123"/>
      <c r="B113" s="124"/>
      <c r="C113" s="125"/>
      <c r="D113" s="125"/>
      <c r="E113" s="125"/>
      <c r="F113" s="125"/>
    </row>
    <row r="115" spans="1:6" x14ac:dyDescent="0.2">
      <c r="A115" s="158" t="s">
        <v>62</v>
      </c>
      <c r="B115" s="158"/>
      <c r="C115" s="159" t="s">
        <v>63</v>
      </c>
      <c r="D115" s="159"/>
      <c r="E115" s="159"/>
      <c r="F115" s="159"/>
    </row>
    <row r="116" spans="1:6" x14ac:dyDescent="0.2">
      <c r="A116" s="160"/>
      <c r="B116" s="161"/>
      <c r="C116" s="159"/>
      <c r="D116" s="159" t="s">
        <v>64</v>
      </c>
      <c r="E116" s="159"/>
      <c r="F116" s="159"/>
    </row>
    <row r="117" spans="1:6" x14ac:dyDescent="0.2">
      <c r="A117" s="160"/>
      <c r="B117" s="161"/>
      <c r="C117" s="159"/>
      <c r="D117" s="159"/>
      <c r="E117" s="159"/>
      <c r="F117" s="159"/>
    </row>
    <row r="118" spans="1:6" x14ac:dyDescent="0.2">
      <c r="A118" s="160"/>
      <c r="B118" s="161"/>
      <c r="C118" s="159"/>
      <c r="D118" s="159"/>
      <c r="E118" s="159"/>
      <c r="F118" s="159"/>
    </row>
    <row r="119" spans="1:6" x14ac:dyDescent="0.2">
      <c r="A119" s="220" t="s">
        <v>91</v>
      </c>
      <c r="B119" s="220"/>
      <c r="C119" s="194" t="s">
        <v>90</v>
      </c>
      <c r="D119" s="193"/>
      <c r="E119" s="193"/>
      <c r="F119" s="193"/>
    </row>
    <row r="120" spans="1:6" x14ac:dyDescent="0.2">
      <c r="A120" s="219" t="s">
        <v>65</v>
      </c>
      <c r="B120" s="219"/>
      <c r="C120" s="221" t="s">
        <v>66</v>
      </c>
      <c r="D120" s="221"/>
      <c r="E120" s="221"/>
      <c r="F120" s="221"/>
    </row>
    <row r="121" spans="1:6" x14ac:dyDescent="0.2">
      <c r="A121" s="160"/>
      <c r="B121" s="162"/>
      <c r="C121" s="159"/>
      <c r="D121" s="159"/>
      <c r="E121" s="159"/>
      <c r="F121" s="159"/>
    </row>
    <row r="122" spans="1:6" x14ac:dyDescent="0.2">
      <c r="A122" s="160"/>
      <c r="B122" s="162"/>
      <c r="C122" s="159"/>
      <c r="D122" s="159"/>
      <c r="E122" s="159"/>
      <c r="F122" s="159"/>
    </row>
    <row r="123" spans="1:6" x14ac:dyDescent="0.2">
      <c r="A123" s="160"/>
      <c r="B123" s="162"/>
      <c r="C123" s="159"/>
      <c r="D123" s="159"/>
      <c r="E123" s="159"/>
      <c r="F123" s="159"/>
    </row>
    <row r="124" spans="1:6" x14ac:dyDescent="0.2">
      <c r="A124" s="160"/>
      <c r="B124" s="161" t="s">
        <v>67</v>
      </c>
      <c r="C124" s="159" t="s">
        <v>68</v>
      </c>
      <c r="D124" s="159"/>
      <c r="E124" s="159"/>
      <c r="F124" s="159"/>
    </row>
    <row r="125" spans="1:6" x14ac:dyDescent="0.2">
      <c r="A125" s="160"/>
      <c r="B125" s="161"/>
      <c r="C125" s="159"/>
      <c r="D125" s="159"/>
      <c r="E125" s="159"/>
      <c r="F125" s="159"/>
    </row>
    <row r="126" spans="1:6" x14ac:dyDescent="0.2">
      <c r="A126" s="160"/>
      <c r="B126" s="161"/>
      <c r="C126" s="159"/>
      <c r="D126" s="159"/>
      <c r="E126" s="159"/>
      <c r="F126" s="159"/>
    </row>
    <row r="127" spans="1:6" x14ac:dyDescent="0.2">
      <c r="A127" s="160"/>
      <c r="B127" s="161"/>
      <c r="C127" s="159"/>
      <c r="D127" s="159"/>
      <c r="E127" s="159"/>
      <c r="F127" s="159"/>
    </row>
    <row r="128" spans="1:6" x14ac:dyDescent="0.2">
      <c r="A128" s="222" t="s">
        <v>69</v>
      </c>
      <c r="B128" s="222"/>
      <c r="C128" s="223" t="s">
        <v>70</v>
      </c>
      <c r="D128" s="223"/>
      <c r="E128" s="223"/>
      <c r="F128" s="223"/>
    </row>
    <row r="129" spans="1:6" x14ac:dyDescent="0.2">
      <c r="A129" s="219" t="s">
        <v>71</v>
      </c>
      <c r="B129" s="219"/>
      <c r="C129" s="159"/>
      <c r="D129" s="159" t="s">
        <v>72</v>
      </c>
      <c r="E129" s="159"/>
      <c r="F129" s="159"/>
    </row>
    <row r="130" spans="1:6" x14ac:dyDescent="0.2">
      <c r="A130" s="158"/>
      <c r="B130" s="158"/>
      <c r="C130" s="163"/>
      <c r="D130" s="163"/>
      <c r="E130" s="164"/>
      <c r="F130" s="164"/>
    </row>
    <row r="143" spans="1:6" ht="15.75" customHeight="1" x14ac:dyDescent="0.2"/>
    <row r="204" ht="7.5" customHeight="1" x14ac:dyDescent="0.2"/>
    <row r="210" ht="9" customHeight="1" x14ac:dyDescent="0.2"/>
    <row r="230" spans="1:6" s="76" customFormat="1" ht="13.5" customHeight="1" x14ac:dyDescent="0.2">
      <c r="A230" s="114"/>
      <c r="B230" s="115"/>
      <c r="C230" s="116"/>
      <c r="D230" s="117"/>
      <c r="E230" s="113"/>
      <c r="F230" s="113"/>
    </row>
    <row r="231" spans="1:6" s="76" customFormat="1" ht="13.5" customHeight="1" x14ac:dyDescent="0.2">
      <c r="A231" s="114"/>
      <c r="B231" s="115"/>
      <c r="C231" s="116"/>
      <c r="D231" s="117"/>
      <c r="E231" s="113"/>
      <c r="F231" s="113"/>
    </row>
  </sheetData>
  <autoFilter ref="A11:F88" xr:uid="{00000000-0009-0000-0000-000000000000}"/>
  <mergeCells count="13">
    <mergeCell ref="A129:B129"/>
    <mergeCell ref="A119:B119"/>
    <mergeCell ref="A120:B120"/>
    <mergeCell ref="C120:F120"/>
    <mergeCell ref="A128:B128"/>
    <mergeCell ref="C128:F128"/>
    <mergeCell ref="A10:F10"/>
    <mergeCell ref="A2:F2"/>
    <mergeCell ref="A3:F3"/>
    <mergeCell ref="A4:F4"/>
    <mergeCell ref="A5:F5"/>
    <mergeCell ref="F6:F7"/>
    <mergeCell ref="A8:F8"/>
  </mergeCells>
  <dataValidations count="1">
    <dataValidation type="list" allowBlank="1" showInputMessage="1" showErrorMessage="1" sqref="B9:B10 B1:B7" xr:uid="{00000000-0002-0000-0000-000000000000}">
      <formula1>$B$1:$B$12</formula1>
    </dataValidation>
  </dataValidations>
  <printOptions horizontalCentered="1"/>
  <pageMargins left="0.19685039370078741" right="0.19685039370078741" top="0.19685039370078741" bottom="0.19685039370078741" header="0.31496062992125984" footer="0"/>
  <pageSetup scale="85" orientation="portrait" r:id="rId1"/>
  <headerFooter alignWithMargins="0">
    <oddFooter>&amp;C&amp;9Página &amp;P de &amp;N</oddFooter>
  </headerFooter>
  <rowBreaks count="3" manualBreakCount="3">
    <brk id="48" max="5" man="1"/>
    <brk id="84" max="5" man="1"/>
    <brk id="93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D2B499-9BFF-42B6-B0FF-2E38F9D82491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1C87061-0C2D-4F7B-8BD9-FF2CE374C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13019B-1558-4B7A-A52F-D3C3AE7C68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VILLA GUERRERO (LOTE 3)</vt:lpstr>
      <vt:lpstr>'VILLA GUERRERO (LOTE 3)'!Área_de_impresión</vt:lpstr>
      <vt:lpstr>'VILLA GUERRERO (LOTE 3)'!Títulos_a_imprimir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Luis Andrés Aybar Rodríguez</cp:lastModifiedBy>
  <cp:lastPrinted>2020-12-17T19:34:31Z</cp:lastPrinted>
  <dcterms:created xsi:type="dcterms:W3CDTF">2008-02-19T10:28:27Z</dcterms:created>
  <dcterms:modified xsi:type="dcterms:W3CDTF">2021-12-15T15:56:06Z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