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nia.rodriguez\Desktop\"/>
    </mc:Choice>
  </mc:AlternateContent>
  <bookViews>
    <workbookView xWindow="0" yWindow="1500" windowWidth="20490" windowHeight="7245" firstSheet="1" activeTab="1"/>
  </bookViews>
  <sheets>
    <sheet name="PRESUPUESTO (2)" sheetId="17" state="hidden" r:id="rId1"/>
    <sheet name="Planta Pot. 75 lps Monte Plata" sheetId="1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1">#REF!</definedName>
    <definedName name="\a" localSheetId="0">#REF!</definedName>
    <definedName name="\a">#REF!</definedName>
    <definedName name="\b" localSheetId="1">#REF!</definedName>
    <definedName name="\b" localSheetId="0">#REF!</definedName>
    <definedName name="\b">#REF!</definedName>
    <definedName name="\c">#N/A</definedName>
    <definedName name="\d">#N/A</definedName>
    <definedName name="\f" localSheetId="1">#REF!</definedName>
    <definedName name="\f" localSheetId="0">#REF!</definedName>
    <definedName name="\f">#REF!</definedName>
    <definedName name="\i" localSheetId="1">#REF!</definedName>
    <definedName name="\i" localSheetId="0">#REF!</definedName>
    <definedName name="\i">#REF!</definedName>
    <definedName name="\m" localSheetId="1">#REF!</definedName>
    <definedName name="\m" localSheetId="0">#REF!</definedName>
    <definedName name="\m">#REF!</definedName>
    <definedName name="\o" localSheetId="1">#REF!</definedName>
    <definedName name="\o" localSheetId="0">#REF!</definedName>
    <definedName name="\o">#REF!</definedName>
    <definedName name="\p" localSheetId="1">#REF!</definedName>
    <definedName name="\p" localSheetId="0">#REF!</definedName>
    <definedName name="\p">#REF!</definedName>
    <definedName name="\q" localSheetId="1">#REF!</definedName>
    <definedName name="\q" localSheetId="0">#REF!</definedName>
    <definedName name="\q">#REF!</definedName>
    <definedName name="\w" localSheetId="1">#REF!</definedName>
    <definedName name="\w" localSheetId="0">#REF!</definedName>
    <definedName name="\w">#REF!</definedName>
    <definedName name="\z" localSheetId="1">#REF!</definedName>
    <definedName name="\z" localSheetId="0">#REF!</definedName>
    <definedName name="\z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 localSheetId="1">#REF!</definedName>
    <definedName name="___ZC1" localSheetId="0">#REF!</definedName>
    <definedName name="___ZC1">#REF!</definedName>
    <definedName name="___ZE1" localSheetId="1">#REF!</definedName>
    <definedName name="___ZE1" localSheetId="0">#REF!</definedName>
    <definedName name="___ZE1">#REF!</definedName>
    <definedName name="___ZE2" localSheetId="1">#REF!</definedName>
    <definedName name="___ZE2" localSheetId="0">#REF!</definedName>
    <definedName name="___ZE2">#REF!</definedName>
    <definedName name="___ZE3" localSheetId="1">#REF!</definedName>
    <definedName name="___ZE3" localSheetId="0">#REF!</definedName>
    <definedName name="___ZE3">#REF!</definedName>
    <definedName name="___ZE4" localSheetId="1">#REF!</definedName>
    <definedName name="___ZE4" localSheetId="0">#REF!</definedName>
    <definedName name="___ZE4">#REF!</definedName>
    <definedName name="___ZE5" localSheetId="1">#REF!</definedName>
    <definedName name="___ZE5" localSheetId="0">#REF!</definedName>
    <definedName name="___ZE5">#REF!</definedName>
    <definedName name="___ZE6" localSheetId="1">#REF!</definedName>
    <definedName name="___ZE6" localSheetId="0">#REF!</definedName>
    <definedName name="___ZE6">#REF!</definedName>
    <definedName name="__F">#REF!</definedName>
    <definedName name="__REALIZADO" localSheetId="1">#REF!</definedName>
    <definedName name="__REALIZADO" localSheetId="0">#REF!</definedName>
    <definedName name="__REALIZADO">#REF!</definedName>
    <definedName name="__REALIZADO_10">#REF!</definedName>
    <definedName name="__REALIZADO_11">#REF!</definedName>
    <definedName name="__REALIZADO_5" localSheetId="1">#REF!</definedName>
    <definedName name="__REALIZADO_5" localSheetId="0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 localSheetId="1">#REF!</definedName>
    <definedName name="__ZC1" localSheetId="0">#REF!</definedName>
    <definedName name="__ZC1">#REF!</definedName>
    <definedName name="__ZC1_8" localSheetId="1">#REF!</definedName>
    <definedName name="__ZC1_8" localSheetId="0">#REF!</definedName>
    <definedName name="__ZC1_8">#REF!</definedName>
    <definedName name="__ZE1" localSheetId="1">#REF!</definedName>
    <definedName name="__ZE1" localSheetId="0">#REF!</definedName>
    <definedName name="__ZE1">#REF!</definedName>
    <definedName name="__ZE1_8" localSheetId="1">#REF!</definedName>
    <definedName name="__ZE1_8" localSheetId="0">#REF!</definedName>
    <definedName name="__ZE1_8">#REF!</definedName>
    <definedName name="__ZE2" localSheetId="1">#REF!</definedName>
    <definedName name="__ZE2" localSheetId="0">#REF!</definedName>
    <definedName name="__ZE2">#REF!</definedName>
    <definedName name="__ZE2_8" localSheetId="1">#REF!</definedName>
    <definedName name="__ZE2_8" localSheetId="0">#REF!</definedName>
    <definedName name="__ZE2_8">#REF!</definedName>
    <definedName name="__ZE3" localSheetId="1">#REF!</definedName>
    <definedName name="__ZE3" localSheetId="0">#REF!</definedName>
    <definedName name="__ZE3">#REF!</definedName>
    <definedName name="__ZE3_8" localSheetId="1">#REF!</definedName>
    <definedName name="__ZE3_8" localSheetId="0">#REF!</definedName>
    <definedName name="__ZE3_8">#REF!</definedName>
    <definedName name="__ZE4" localSheetId="1">#REF!</definedName>
    <definedName name="__ZE4" localSheetId="0">#REF!</definedName>
    <definedName name="__ZE4">#REF!</definedName>
    <definedName name="__ZE4_8" localSheetId="1">#REF!</definedName>
    <definedName name="__ZE4_8" localSheetId="0">#REF!</definedName>
    <definedName name="__ZE4_8">#REF!</definedName>
    <definedName name="__ZE5" localSheetId="1">#REF!</definedName>
    <definedName name="__ZE5" localSheetId="0">#REF!</definedName>
    <definedName name="__ZE5">#REF!</definedName>
    <definedName name="__ZE5_8" localSheetId="1">#REF!</definedName>
    <definedName name="__ZE5_8" localSheetId="0">#REF!</definedName>
    <definedName name="__ZE5_8">#REF!</definedName>
    <definedName name="__ZE6" localSheetId="1">#REF!</definedName>
    <definedName name="__ZE6" localSheetId="0">#REF!</definedName>
    <definedName name="__ZE6">#REF!</definedName>
    <definedName name="__ZE6_8" localSheetId="1">#REF!</definedName>
    <definedName name="__ZE6_8" localSheetId="0">#REF!</definedName>
    <definedName name="__ZE6_8">#REF!</definedName>
    <definedName name="_1">#N/A</definedName>
    <definedName name="_1_6">NA()</definedName>
    <definedName name="_a">#REF!</definedName>
    <definedName name="_a_10" localSheetId="1">#REF!</definedName>
    <definedName name="_a_10" localSheetId="0">#REF!</definedName>
    <definedName name="_a_10">#REF!</definedName>
    <definedName name="_a_11" localSheetId="1">#REF!</definedName>
    <definedName name="_a_11" localSheetId="0">#REF!</definedName>
    <definedName name="_a_11">#REF!</definedName>
    <definedName name="_a_5" localSheetId="1">#REF!</definedName>
    <definedName name="_a_5" localSheetId="0">#REF!</definedName>
    <definedName name="_a_5">#REF!</definedName>
    <definedName name="_a_6" localSheetId="1">#REF!</definedName>
    <definedName name="_a_6" localSheetId="0">#REF!</definedName>
    <definedName name="_a_6">#REF!</definedName>
    <definedName name="_a_7" localSheetId="1">#REF!</definedName>
    <definedName name="_a_7" localSheetId="0">#REF!</definedName>
    <definedName name="_a_7">#REF!</definedName>
    <definedName name="_a_8" localSheetId="1">#REF!</definedName>
    <definedName name="_a_8" localSheetId="0">#REF!</definedName>
    <definedName name="_a_8">#REF!</definedName>
    <definedName name="_a_9" localSheetId="1">#REF!</definedName>
    <definedName name="_a_9" localSheetId="0">#REF!</definedName>
    <definedName name="_a_9">#REF!</definedName>
    <definedName name="_b">#REF!</definedName>
    <definedName name="_b_6" localSheetId="1">#REF!</definedName>
    <definedName name="_b_6" localSheetId="0">#REF!</definedName>
    <definedName name="_b_6">#REF!</definedName>
    <definedName name="_c">NA()</definedName>
    <definedName name="_d">NA()</definedName>
    <definedName name="_f">#REF!</definedName>
    <definedName name="_f_6" localSheetId="1">#REF!</definedName>
    <definedName name="_f_6" localSheetId="0">#REF!</definedName>
    <definedName name="_f_6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'Planta Pot. 75 lps Monte Plata'!$A$5:$F$226</definedName>
    <definedName name="_xlnm._FilterDatabase" localSheetId="0" hidden="1">'PRESUPUESTO (2)'!$A$9:$F$209</definedName>
    <definedName name="_i">#REF!</definedName>
    <definedName name="_i_6" localSheetId="1">#REF!</definedName>
    <definedName name="_i_6" localSheetId="0">#REF!</definedName>
    <definedName name="_i_6">#REF!</definedName>
    <definedName name="_m">#REF!</definedName>
    <definedName name="_m_6" localSheetId="1">#REF!</definedName>
    <definedName name="_m_6" localSheetId="0">#REF!</definedName>
    <definedName name="_m_6">#REF!</definedName>
    <definedName name="_o">#REF!</definedName>
    <definedName name="_o_10">#REF!</definedName>
    <definedName name="_o_11">#REF!</definedName>
    <definedName name="_o_5" localSheetId="1">#REF!</definedName>
    <definedName name="_o_5" localSheetId="0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 localSheetId="1">#REF!</definedName>
    <definedName name="_p_5" localSheetId="0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 localSheetId="1">#REF!</definedName>
    <definedName name="_q_5" localSheetId="0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 localSheetId="1">#REF!</definedName>
    <definedName name="_w_5" localSheetId="0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 localSheetId="1">#REF!</definedName>
    <definedName name="_z_5" localSheetId="0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 localSheetId="1">#REF!</definedName>
    <definedName name="_ZC1" localSheetId="0">#REF!</definedName>
    <definedName name="_ZC1">#REF!</definedName>
    <definedName name="_ZC1_8" localSheetId="1">#REF!</definedName>
    <definedName name="_ZC1_8" localSheetId="0">#REF!</definedName>
    <definedName name="_ZC1_8">#REF!</definedName>
    <definedName name="_ZE1" localSheetId="1">#REF!</definedName>
    <definedName name="_ZE1" localSheetId="0">#REF!</definedName>
    <definedName name="_ZE1">#REF!</definedName>
    <definedName name="_ZE1_8" localSheetId="1">#REF!</definedName>
    <definedName name="_ZE1_8" localSheetId="0">#REF!</definedName>
    <definedName name="_ZE1_8">#REF!</definedName>
    <definedName name="_ZE2" localSheetId="1">#REF!</definedName>
    <definedName name="_ZE2" localSheetId="0">#REF!</definedName>
    <definedName name="_ZE2">#REF!</definedName>
    <definedName name="_ZE2_8" localSheetId="1">#REF!</definedName>
    <definedName name="_ZE2_8" localSheetId="0">#REF!</definedName>
    <definedName name="_ZE2_8">#REF!</definedName>
    <definedName name="_ZE3" localSheetId="1">#REF!</definedName>
    <definedName name="_ZE3" localSheetId="0">#REF!</definedName>
    <definedName name="_ZE3">#REF!</definedName>
    <definedName name="_ZE3_8" localSheetId="1">#REF!</definedName>
    <definedName name="_ZE3_8" localSheetId="0">#REF!</definedName>
    <definedName name="_ZE3_8">#REF!</definedName>
    <definedName name="_ZE4" localSheetId="1">#REF!</definedName>
    <definedName name="_ZE4" localSheetId="0">#REF!</definedName>
    <definedName name="_ZE4">#REF!</definedName>
    <definedName name="_ZE4_8" localSheetId="1">#REF!</definedName>
    <definedName name="_ZE4_8" localSheetId="0">#REF!</definedName>
    <definedName name="_ZE4_8">#REF!</definedName>
    <definedName name="_ZE5" localSheetId="1">#REF!</definedName>
    <definedName name="_ZE5" localSheetId="0">#REF!</definedName>
    <definedName name="_ZE5">#REF!</definedName>
    <definedName name="_ZE5_8" localSheetId="1">#REF!</definedName>
    <definedName name="_ZE5_8" localSheetId="0">#REF!</definedName>
    <definedName name="_ZE5_8">#REF!</definedName>
    <definedName name="_ZE6" localSheetId="1">#REF!</definedName>
    <definedName name="_ZE6" localSheetId="0">#REF!</definedName>
    <definedName name="_ZE6">#REF!</definedName>
    <definedName name="_ZE6_8" localSheetId="1">#REF!</definedName>
    <definedName name="_ZE6_8" localSheetId="0">#REF!</definedName>
    <definedName name="_ZE6_8">#REF!</definedName>
    <definedName name="a" localSheetId="1">[1]PVC!#REF!</definedName>
    <definedName name="a" localSheetId="0">[1]PVC!#REF!</definedName>
    <definedName name="a">[1]PVC!#REF!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 localSheetId="1">#REF!</definedName>
    <definedName name="A_IMPRESIÓN_IM" localSheetId="0">#REF!</definedName>
    <definedName name="A_IMPRESIÓN_IM">#REF!</definedName>
    <definedName name="A_IMPRESIÓN_IM_10" localSheetId="1">#REF!</definedName>
    <definedName name="A_IMPRESIÓN_IM_10" localSheetId="0">#REF!</definedName>
    <definedName name="A_IMPRESIÓN_IM_10">#REF!</definedName>
    <definedName name="A_IMPRESIÓN_IM_11" localSheetId="1">#REF!</definedName>
    <definedName name="A_IMPRESIÓN_IM_11" localSheetId="0">#REF!</definedName>
    <definedName name="A_IMPRESIÓN_IM_11">#REF!</definedName>
    <definedName name="A_IMPRESIÓN_IM_5" localSheetId="1">#REF!</definedName>
    <definedName name="A_IMPRESIÓN_IM_5" localSheetId="0">#REF!</definedName>
    <definedName name="A_IMPRESIÓN_IM_5">#REF!</definedName>
    <definedName name="A_IMPRESIÓN_IM_6" localSheetId="1">#REF!</definedName>
    <definedName name="A_IMPRESIÓN_IM_6" localSheetId="0">#REF!</definedName>
    <definedName name="A_IMPRESIÓN_IM_6">#REF!</definedName>
    <definedName name="A_IMPRESIÓN_IM_7" localSheetId="1">#REF!</definedName>
    <definedName name="A_IMPRESIÓN_IM_7" localSheetId="0">#REF!</definedName>
    <definedName name="A_IMPRESIÓN_IM_7">#REF!</definedName>
    <definedName name="A_IMPRESIÓN_IM_8" localSheetId="1">#REF!</definedName>
    <definedName name="A_IMPRESIÓN_IM_8" localSheetId="0">#REF!</definedName>
    <definedName name="A_IMPRESIÓN_IM_8">#REF!</definedName>
    <definedName name="A_IMPRESIÓN_IM_9" localSheetId="1">#REF!</definedName>
    <definedName name="A_IMPRESIÓN_IM_9" localSheetId="0">#REF!</definedName>
    <definedName name="A_IMPRESIÓN_IM_9">#REF!</definedName>
    <definedName name="AA" localSheetId="1">[2]M.O.!#REF!</definedName>
    <definedName name="AA" localSheetId="0">[2]M.O.!#REF!</definedName>
    <definedName name="AA">[2]M.O.!#REF!</definedName>
    <definedName name="AC38G40">'[3]LISTADO INSUMOS DEL 2000'!$I$29</definedName>
    <definedName name="acero" localSheetId="1">#REF!</definedName>
    <definedName name="acero" localSheetId="0">#REF!</definedName>
    <definedName name="acero">#REF!</definedName>
    <definedName name="acero_6" localSheetId="1">#REF!</definedName>
    <definedName name="acero_6" localSheetId="0">#REF!</definedName>
    <definedName name="acero_6">#REF!</definedName>
    <definedName name="acero_8" localSheetId="1">#REF!</definedName>
    <definedName name="acero_8" localSheetId="0">#REF!</definedName>
    <definedName name="acero_8">#REF!</definedName>
    <definedName name="Acero_QQ">[4]INSU!$D$9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 localSheetId="1">#REF!</definedName>
    <definedName name="acero60" localSheetId="0">#REF!</definedName>
    <definedName name="acero60">#REF!</definedName>
    <definedName name="acero60_8" localSheetId="1">#REF!</definedName>
    <definedName name="acero60_8" localSheetId="0">#REF!</definedName>
    <definedName name="acero60_8">#REF!</definedName>
    <definedName name="ACUEDUCTO" localSheetId="1">[5]INS!#REF!</definedName>
    <definedName name="ACUEDUCTO" localSheetId="0">[5]INS!#REF!</definedName>
    <definedName name="ACUEDUCTO">[5]INS!#REF!</definedName>
    <definedName name="ACUEDUCTO_8">#REF!</definedName>
    <definedName name="ADA" localSheetId="1">'[6]CUB-10181-3(Rescision)'!#REF!</definedName>
    <definedName name="ADA" localSheetId="0">'[6]CUB-10181-3(Rescision)'!#REF!</definedName>
    <definedName name="ADA">'[6]CUB-10181-3(Rescision)'!#REF!</definedName>
    <definedName name="ADAPTADOR_HEM_PVC_1" localSheetId="1">#REF!</definedName>
    <definedName name="ADAPTADOR_HEM_PVC_1" localSheetId="0">#REF!</definedName>
    <definedName name="ADAPTADOR_HEM_PVC_1">#REF!</definedName>
    <definedName name="ADAPTADOR_HEM_PVC_1_10" localSheetId="1">#REF!</definedName>
    <definedName name="ADAPTADOR_HEM_PVC_1_10" localSheetId="0">#REF!</definedName>
    <definedName name="ADAPTADOR_HEM_PVC_1_10">#REF!</definedName>
    <definedName name="ADAPTADOR_HEM_PVC_1_11" localSheetId="1">#REF!</definedName>
    <definedName name="ADAPTADOR_HEM_PVC_1_11" localSheetId="0">#REF!</definedName>
    <definedName name="ADAPTADOR_HEM_PVC_1_11">#REF!</definedName>
    <definedName name="ADAPTADOR_HEM_PVC_1_6">#REF!</definedName>
    <definedName name="ADAPTADOR_HEM_PVC_1_7" localSheetId="1">#REF!</definedName>
    <definedName name="ADAPTADOR_HEM_PVC_1_7" localSheetId="0">#REF!</definedName>
    <definedName name="ADAPTADOR_HEM_PVC_1_7">#REF!</definedName>
    <definedName name="ADAPTADOR_HEM_PVC_1_8" localSheetId="1">#REF!</definedName>
    <definedName name="ADAPTADOR_HEM_PVC_1_8" localSheetId="0">#REF!</definedName>
    <definedName name="ADAPTADOR_HEM_PVC_1_8">#REF!</definedName>
    <definedName name="ADAPTADOR_HEM_PVC_1_9" localSheetId="1">#REF!</definedName>
    <definedName name="ADAPTADOR_HEM_PVC_1_9" localSheetId="0">#REF!</definedName>
    <definedName name="ADAPTADOR_HEM_PVC_1_9">#REF!</definedName>
    <definedName name="ADAPTADOR_HEM_PVC_12" localSheetId="1">#REF!</definedName>
    <definedName name="ADAPTADOR_HEM_PVC_12" localSheetId="0">#REF!</definedName>
    <definedName name="ADAPTADOR_HEM_PVC_12">#REF!</definedName>
    <definedName name="ADAPTADOR_HEM_PVC_12_10" localSheetId="1">#REF!</definedName>
    <definedName name="ADAPTADOR_HEM_PVC_12_10" localSheetId="0">#REF!</definedName>
    <definedName name="ADAPTADOR_HEM_PVC_12_10">#REF!</definedName>
    <definedName name="ADAPTADOR_HEM_PVC_12_11" localSheetId="1">#REF!</definedName>
    <definedName name="ADAPTADOR_HEM_PVC_12_11" localSheetId="0">#REF!</definedName>
    <definedName name="ADAPTADOR_HEM_PVC_12_11">#REF!</definedName>
    <definedName name="ADAPTADOR_HEM_PVC_12_6">#REF!</definedName>
    <definedName name="ADAPTADOR_HEM_PVC_12_7" localSheetId="1">#REF!</definedName>
    <definedName name="ADAPTADOR_HEM_PVC_12_7" localSheetId="0">#REF!</definedName>
    <definedName name="ADAPTADOR_HEM_PVC_12_7">#REF!</definedName>
    <definedName name="ADAPTADOR_HEM_PVC_12_8" localSheetId="1">#REF!</definedName>
    <definedName name="ADAPTADOR_HEM_PVC_12_8" localSheetId="0">#REF!</definedName>
    <definedName name="ADAPTADOR_HEM_PVC_12_8">#REF!</definedName>
    <definedName name="ADAPTADOR_HEM_PVC_12_9" localSheetId="1">#REF!</definedName>
    <definedName name="ADAPTADOR_HEM_PVC_12_9" localSheetId="0">#REF!</definedName>
    <definedName name="ADAPTADOR_HEM_PVC_12_9">#REF!</definedName>
    <definedName name="ADAPTADOR_HEM_PVC_34" localSheetId="1">#REF!</definedName>
    <definedName name="ADAPTADOR_HEM_PVC_34" localSheetId="0">#REF!</definedName>
    <definedName name="ADAPTADOR_HEM_PVC_34">#REF!</definedName>
    <definedName name="ADAPTADOR_HEM_PVC_34_10" localSheetId="1">#REF!</definedName>
    <definedName name="ADAPTADOR_HEM_PVC_34_10" localSheetId="0">#REF!</definedName>
    <definedName name="ADAPTADOR_HEM_PVC_34_10">#REF!</definedName>
    <definedName name="ADAPTADOR_HEM_PVC_34_11" localSheetId="1">#REF!</definedName>
    <definedName name="ADAPTADOR_HEM_PVC_34_11" localSheetId="0">#REF!</definedName>
    <definedName name="ADAPTADOR_HEM_PVC_34_11">#REF!</definedName>
    <definedName name="ADAPTADOR_HEM_PVC_34_6">#REF!</definedName>
    <definedName name="ADAPTADOR_HEM_PVC_34_7" localSheetId="1">#REF!</definedName>
    <definedName name="ADAPTADOR_HEM_PVC_34_7" localSheetId="0">#REF!</definedName>
    <definedName name="ADAPTADOR_HEM_PVC_34_7">#REF!</definedName>
    <definedName name="ADAPTADOR_HEM_PVC_34_8" localSheetId="1">#REF!</definedName>
    <definedName name="ADAPTADOR_HEM_PVC_34_8" localSheetId="0">#REF!</definedName>
    <definedName name="ADAPTADOR_HEM_PVC_34_8">#REF!</definedName>
    <definedName name="ADAPTADOR_HEM_PVC_34_9" localSheetId="1">#REF!</definedName>
    <definedName name="ADAPTADOR_HEM_PVC_34_9" localSheetId="0">#REF!</definedName>
    <definedName name="ADAPTADOR_HEM_PVC_34_9">#REF!</definedName>
    <definedName name="ADAPTADOR_MAC_PVC_1" localSheetId="1">#REF!</definedName>
    <definedName name="ADAPTADOR_MAC_PVC_1" localSheetId="0">#REF!</definedName>
    <definedName name="ADAPTADOR_MAC_PVC_1">#REF!</definedName>
    <definedName name="ADAPTADOR_MAC_PVC_1_10" localSheetId="1">#REF!</definedName>
    <definedName name="ADAPTADOR_MAC_PVC_1_10" localSheetId="0">#REF!</definedName>
    <definedName name="ADAPTADOR_MAC_PVC_1_10">#REF!</definedName>
    <definedName name="ADAPTADOR_MAC_PVC_1_11" localSheetId="1">#REF!</definedName>
    <definedName name="ADAPTADOR_MAC_PVC_1_11" localSheetId="0">#REF!</definedName>
    <definedName name="ADAPTADOR_MAC_PVC_1_11">#REF!</definedName>
    <definedName name="ADAPTADOR_MAC_PVC_1_6">#REF!</definedName>
    <definedName name="ADAPTADOR_MAC_PVC_1_7" localSheetId="1">#REF!</definedName>
    <definedName name="ADAPTADOR_MAC_PVC_1_7" localSheetId="0">#REF!</definedName>
    <definedName name="ADAPTADOR_MAC_PVC_1_7">#REF!</definedName>
    <definedName name="ADAPTADOR_MAC_PVC_1_8" localSheetId="1">#REF!</definedName>
    <definedName name="ADAPTADOR_MAC_PVC_1_8" localSheetId="0">#REF!</definedName>
    <definedName name="ADAPTADOR_MAC_PVC_1_8">#REF!</definedName>
    <definedName name="ADAPTADOR_MAC_PVC_1_9" localSheetId="1">#REF!</definedName>
    <definedName name="ADAPTADOR_MAC_PVC_1_9" localSheetId="0">#REF!</definedName>
    <definedName name="ADAPTADOR_MAC_PVC_1_9">#REF!</definedName>
    <definedName name="ADAPTADOR_MAC_PVC_12" localSheetId="1">#REF!</definedName>
    <definedName name="ADAPTADOR_MAC_PVC_12" localSheetId="0">#REF!</definedName>
    <definedName name="ADAPTADOR_MAC_PVC_12">#REF!</definedName>
    <definedName name="ADAPTADOR_MAC_PVC_12_10" localSheetId="1">#REF!</definedName>
    <definedName name="ADAPTADOR_MAC_PVC_12_10" localSheetId="0">#REF!</definedName>
    <definedName name="ADAPTADOR_MAC_PVC_12_10">#REF!</definedName>
    <definedName name="ADAPTADOR_MAC_PVC_12_11" localSheetId="1">#REF!</definedName>
    <definedName name="ADAPTADOR_MAC_PVC_12_11" localSheetId="0">#REF!</definedName>
    <definedName name="ADAPTADOR_MAC_PVC_12_11">#REF!</definedName>
    <definedName name="ADAPTADOR_MAC_PVC_12_6">#REF!</definedName>
    <definedName name="ADAPTADOR_MAC_PVC_12_7" localSheetId="1">#REF!</definedName>
    <definedName name="ADAPTADOR_MAC_PVC_12_7" localSheetId="0">#REF!</definedName>
    <definedName name="ADAPTADOR_MAC_PVC_12_7">#REF!</definedName>
    <definedName name="ADAPTADOR_MAC_PVC_12_8" localSheetId="1">#REF!</definedName>
    <definedName name="ADAPTADOR_MAC_PVC_12_8" localSheetId="0">#REF!</definedName>
    <definedName name="ADAPTADOR_MAC_PVC_12_8">#REF!</definedName>
    <definedName name="ADAPTADOR_MAC_PVC_12_9" localSheetId="1">#REF!</definedName>
    <definedName name="ADAPTADOR_MAC_PVC_12_9" localSheetId="0">#REF!</definedName>
    <definedName name="ADAPTADOR_MAC_PVC_12_9">#REF!</definedName>
    <definedName name="ADAPTADOR_MAC_PVC_34" localSheetId="1">#REF!</definedName>
    <definedName name="ADAPTADOR_MAC_PVC_34" localSheetId="0">#REF!</definedName>
    <definedName name="ADAPTADOR_MAC_PVC_34">#REF!</definedName>
    <definedName name="ADAPTADOR_MAC_PVC_34_10" localSheetId="1">#REF!</definedName>
    <definedName name="ADAPTADOR_MAC_PVC_34_10" localSheetId="0">#REF!</definedName>
    <definedName name="ADAPTADOR_MAC_PVC_34_10">#REF!</definedName>
    <definedName name="ADAPTADOR_MAC_PVC_34_11" localSheetId="1">#REF!</definedName>
    <definedName name="ADAPTADOR_MAC_PVC_34_11" localSheetId="0">#REF!</definedName>
    <definedName name="ADAPTADOR_MAC_PVC_34_11">#REF!</definedName>
    <definedName name="ADAPTADOR_MAC_PVC_34_6">#REF!</definedName>
    <definedName name="ADAPTADOR_MAC_PVC_34_7" localSheetId="1">#REF!</definedName>
    <definedName name="ADAPTADOR_MAC_PVC_34_7" localSheetId="0">#REF!</definedName>
    <definedName name="ADAPTADOR_MAC_PVC_34_7">#REF!</definedName>
    <definedName name="ADAPTADOR_MAC_PVC_34_8" localSheetId="1">#REF!</definedName>
    <definedName name="ADAPTADOR_MAC_PVC_34_8" localSheetId="0">#REF!</definedName>
    <definedName name="ADAPTADOR_MAC_PVC_34_8">#REF!</definedName>
    <definedName name="ADAPTADOR_MAC_PVC_34_9" localSheetId="1">#REF!</definedName>
    <definedName name="ADAPTADOR_MAC_PVC_34_9" localSheetId="0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 localSheetId="1">#REF!</definedName>
    <definedName name="AL_ELEC_No14" localSheetId="0">#REF!</definedName>
    <definedName name="AL_ELEC_No14">#REF!</definedName>
    <definedName name="AL_ELEC_No14_10" localSheetId="1">#REF!</definedName>
    <definedName name="AL_ELEC_No14_10" localSheetId="0">#REF!</definedName>
    <definedName name="AL_ELEC_No14_10">#REF!</definedName>
    <definedName name="AL_ELEC_No14_11" localSheetId="1">#REF!</definedName>
    <definedName name="AL_ELEC_No14_11" localSheetId="0">#REF!</definedName>
    <definedName name="AL_ELEC_No14_11">#REF!</definedName>
    <definedName name="AL_ELEC_No14_6">#REF!</definedName>
    <definedName name="AL_ELEC_No14_7" localSheetId="1">#REF!</definedName>
    <definedName name="AL_ELEC_No14_7" localSheetId="0">#REF!</definedName>
    <definedName name="AL_ELEC_No14_7">#REF!</definedName>
    <definedName name="AL_ELEC_No14_8" localSheetId="1">#REF!</definedName>
    <definedName name="AL_ELEC_No14_8" localSheetId="0">#REF!</definedName>
    <definedName name="AL_ELEC_No14_8">#REF!</definedName>
    <definedName name="AL_ELEC_No14_9" localSheetId="1">#REF!</definedName>
    <definedName name="AL_ELEC_No14_9" localSheetId="0">#REF!</definedName>
    <definedName name="AL_ELEC_No14_9">#REF!</definedName>
    <definedName name="AL_ELEC_No6" localSheetId="1">#REF!</definedName>
    <definedName name="AL_ELEC_No6" localSheetId="0">#REF!</definedName>
    <definedName name="AL_ELEC_No6">#REF!</definedName>
    <definedName name="AL_ELEC_No6_10" localSheetId="1">#REF!</definedName>
    <definedName name="AL_ELEC_No6_10" localSheetId="0">#REF!</definedName>
    <definedName name="AL_ELEC_No6_10">#REF!</definedName>
    <definedName name="AL_ELEC_No6_11" localSheetId="1">#REF!</definedName>
    <definedName name="AL_ELEC_No6_11" localSheetId="0">#REF!</definedName>
    <definedName name="AL_ELEC_No6_11">#REF!</definedName>
    <definedName name="AL_ELEC_No6_6">#REF!</definedName>
    <definedName name="AL_ELEC_No6_7" localSheetId="1">#REF!</definedName>
    <definedName name="AL_ELEC_No6_7" localSheetId="0">#REF!</definedName>
    <definedName name="AL_ELEC_No6_7">#REF!</definedName>
    <definedName name="AL_ELEC_No6_8" localSheetId="1">#REF!</definedName>
    <definedName name="AL_ELEC_No6_8" localSheetId="0">#REF!</definedName>
    <definedName name="AL_ELEC_No6_8">#REF!</definedName>
    <definedName name="AL_ELEC_No6_9" localSheetId="1">#REF!</definedName>
    <definedName name="AL_ELEC_No6_9" localSheetId="0">#REF!</definedName>
    <definedName name="AL_ELEC_No6_9">#REF!</definedName>
    <definedName name="AL_ELEC_No8" localSheetId="1">#REF!</definedName>
    <definedName name="AL_ELEC_No8" localSheetId="0">#REF!</definedName>
    <definedName name="AL_ELEC_No8">#REF!</definedName>
    <definedName name="AL_ELEC_No8_10" localSheetId="1">#REF!</definedName>
    <definedName name="AL_ELEC_No8_10" localSheetId="0">#REF!</definedName>
    <definedName name="AL_ELEC_No8_10">#REF!</definedName>
    <definedName name="AL_ELEC_No8_11" localSheetId="1">#REF!</definedName>
    <definedName name="AL_ELEC_No8_11" localSheetId="0">#REF!</definedName>
    <definedName name="AL_ELEC_No8_11">#REF!</definedName>
    <definedName name="AL_ELEC_No8_6">#REF!</definedName>
    <definedName name="AL_ELEC_No8_7" localSheetId="1">#REF!</definedName>
    <definedName name="AL_ELEC_No8_7" localSheetId="0">#REF!</definedName>
    <definedName name="AL_ELEC_No8_7">#REF!</definedName>
    <definedName name="AL_ELEC_No8_8" localSheetId="1">#REF!</definedName>
    <definedName name="AL_ELEC_No8_8" localSheetId="0">#REF!</definedName>
    <definedName name="AL_ELEC_No8_8">#REF!</definedName>
    <definedName name="AL_ELEC_No8_9" localSheetId="1">#REF!</definedName>
    <definedName name="AL_ELEC_No8_9" localSheetId="0">#REF!</definedName>
    <definedName name="AL_ELEC_No8_9">#REF!</definedName>
    <definedName name="Alambre_Varilla">[4]INSU!$D$17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 localSheetId="1">#REF!</definedName>
    <definedName name="alambre18" localSheetId="0">#REF!</definedName>
    <definedName name="alambre18">#REF!</definedName>
    <definedName name="alambre18_8" localSheetId="1">#REF!</definedName>
    <definedName name="alambre18_8" localSheetId="0">#REF!</definedName>
    <definedName name="alambre18_8">#REF!</definedName>
    <definedName name="ALBANIL" localSheetId="1">#REF!</definedName>
    <definedName name="ALBANIL" localSheetId="0">#REF!</definedName>
    <definedName name="ALBANIL">#REF!</definedName>
    <definedName name="ALBANIL2">[7]M.O.!$C$12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 localSheetId="1">#REF!</definedName>
    <definedName name="ALBANIL3" localSheetId="0">#REF!</definedName>
    <definedName name="ALBANIL3">#REF!</definedName>
    <definedName name="ana">#REF!</definedName>
    <definedName name="ana_6">#REF!</definedName>
    <definedName name="analiis" localSheetId="1">[7]M.O.!#REF!</definedName>
    <definedName name="analiis" localSheetId="0">[7]M.O.!#REF!</definedName>
    <definedName name="analiis">[7]M.O.!#REF!</definedName>
    <definedName name="analisis" localSheetId="1">#REF!</definedName>
    <definedName name="analisis" localSheetId="0">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 localSheetId="1">#REF!</definedName>
    <definedName name="ANGULAR" localSheetId="0">#REF!</definedName>
    <definedName name="ANGULAR">#REF!</definedName>
    <definedName name="ANGULAR_8" localSheetId="1">#REF!</definedName>
    <definedName name="ANGULAR_8" localSheetId="0">#REF!</definedName>
    <definedName name="ANGULAR_8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1">'Planta Pot. 75 lps Monte Plata'!$A$1:$F$237</definedName>
    <definedName name="_xlnm.Print_Area" localSheetId="0">'PRESUPUESTO (2)'!$A$1:$F$209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 localSheetId="1">#REF!</definedName>
    <definedName name="ArenaItabo" localSheetId="0">#REF!</definedName>
    <definedName name="ArenaItabo">#REF!</definedName>
    <definedName name="ArenaItabo_10" localSheetId="1">#REF!</definedName>
    <definedName name="ArenaItabo_10" localSheetId="0">#REF!</definedName>
    <definedName name="ArenaItabo_10">#REF!</definedName>
    <definedName name="ArenaItabo_11" localSheetId="1">#REF!</definedName>
    <definedName name="ArenaItabo_11" localSheetId="0">#REF!</definedName>
    <definedName name="ArenaItabo_11">#REF!</definedName>
    <definedName name="ArenaItabo_6">#REF!</definedName>
    <definedName name="ArenaItabo_7" localSheetId="1">#REF!</definedName>
    <definedName name="ArenaItabo_7" localSheetId="0">#REF!</definedName>
    <definedName name="ArenaItabo_7">#REF!</definedName>
    <definedName name="ArenaItabo_8" localSheetId="1">#REF!</definedName>
    <definedName name="ArenaItabo_8" localSheetId="0">#REF!</definedName>
    <definedName name="ArenaItabo_8">#REF!</definedName>
    <definedName name="ArenaItabo_9" localSheetId="1">#REF!</definedName>
    <definedName name="ArenaItabo_9" localSheetId="0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 localSheetId="1">[8]M.O.!#REF!</definedName>
    <definedName name="as" localSheetId="0">[8]M.O.!#REF!</definedName>
    <definedName name="as">[8]M.O.!#REF!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 localSheetId="1">#REF!</definedName>
    <definedName name="asd" localSheetId="0">#REF!</definedName>
    <definedName name="asd">#REF!</definedName>
    <definedName name="AYCARP" localSheetId="1">[5]INS!#REF!</definedName>
    <definedName name="AYCARP" localSheetId="0">[5]INS!#REF!</definedName>
    <definedName name="AYCARP">[5]INS!#REF!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 localSheetId="1">[9]ADDENDA!#REF!</definedName>
    <definedName name="b" localSheetId="0">[9]ADDENDA!#REF!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" localSheetId="1">#REF!</definedName>
    <definedName name="bbbb" localSheetId="0">#REF!</definedName>
    <definedName name="bbbb">#REF!</definedName>
    <definedName name="be" localSheetId="1">#REF!</definedName>
    <definedName name="be" localSheetId="0">#REF!</definedName>
    <definedName name="be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 localSheetId="1">#REF!</definedName>
    <definedName name="bloque8" localSheetId="0">#REF!</definedName>
    <definedName name="bloque8">#REF!</definedName>
    <definedName name="bloque8_6" localSheetId="1">#REF!</definedName>
    <definedName name="bloque8_6" localSheetId="0">#REF!</definedName>
    <definedName name="bloque8_6">#REF!</definedName>
    <definedName name="bloque8_8" localSheetId="1">#REF!</definedName>
    <definedName name="bloque8_8" localSheetId="0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 localSheetId="1">#REF!</definedName>
    <definedName name="BREAKERS" localSheetId="0">#REF!</definedName>
    <definedName name="BREAKERS">#REF!</definedName>
    <definedName name="BREAKERS_10" localSheetId="1">#REF!</definedName>
    <definedName name="BREAKERS_10" localSheetId="0">#REF!</definedName>
    <definedName name="BREAKERS_10">#REF!</definedName>
    <definedName name="BREAKERS_11" localSheetId="1">#REF!</definedName>
    <definedName name="BREAKERS_11" localSheetId="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 localSheetId="1">#REF!</definedName>
    <definedName name="BREAKERS_7" localSheetId="0">#REF!</definedName>
    <definedName name="BREAKERS_7">#REF!</definedName>
    <definedName name="BREAKERS_8" localSheetId="1">#REF!</definedName>
    <definedName name="BREAKERS_8" localSheetId="0">#REF!</definedName>
    <definedName name="BREAKERS_8">#REF!</definedName>
    <definedName name="BREAKERS_9" localSheetId="1">#REF!</definedName>
    <definedName name="BREAKERS_9" localSheetId="0">#REF!</definedName>
    <definedName name="BREAKERS_9">#REF!</definedName>
    <definedName name="BRIGADATOPOGRAFICA">[7]M.O.!$C$9</definedName>
    <definedName name="BRIGADATOPOGRAFICA_6">#REF!</definedName>
    <definedName name="Brillado_pisos" localSheetId="1">#REF!</definedName>
    <definedName name="Brillado_pisos" localSheetId="0">#REF!</definedName>
    <definedName name="Brillado_pisos">#REF!</definedName>
    <definedName name="BVNBVNBV" localSheetId="1">[11]M.O.!#REF!</definedName>
    <definedName name="BVNBVNBV" localSheetId="0">[11]M.O.!#REF!</definedName>
    <definedName name="BVNBVNBV">[11]M.O.!#REF!</definedName>
    <definedName name="BVNBVNBV_6">#REF!</definedName>
    <definedName name="C._ADICIONAL">#N/A</definedName>
    <definedName name="C._ADICIONAL_6">NA()</definedName>
    <definedName name="caballeteasbecto" localSheetId="1">[12]precios!#REF!</definedName>
    <definedName name="caballeteasbecto" localSheetId="0">[12]precios!#REF!</definedName>
    <definedName name="caballeteasbecto">[12]precios!#REF!</definedName>
    <definedName name="caballeteasbecto_8">#REF!</definedName>
    <definedName name="caballeteasbeto" localSheetId="1">[12]precios!#REF!</definedName>
    <definedName name="caballeteasbeto" localSheetId="0">[12]precios!#REF!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 localSheetId="1">#REF!</definedName>
    <definedName name="CALICHE" localSheetId="0">#REF!</definedName>
    <definedName name="CALICHE">#REF!</definedName>
    <definedName name="CALICHE_10" localSheetId="1">#REF!</definedName>
    <definedName name="CALICHE_10" localSheetId="0">#REF!</definedName>
    <definedName name="CALICHE_10">#REF!</definedName>
    <definedName name="CALICHE_11" localSheetId="1">#REF!</definedName>
    <definedName name="CALICHE_11" localSheetId="0">#REF!</definedName>
    <definedName name="CALICHE_11">#REF!</definedName>
    <definedName name="CALICHE_6">#REF!</definedName>
    <definedName name="CALICHE_7" localSheetId="1">#REF!</definedName>
    <definedName name="CALICHE_7" localSheetId="0">#REF!</definedName>
    <definedName name="CALICHE_7">#REF!</definedName>
    <definedName name="CALICHE_8" localSheetId="1">#REF!</definedName>
    <definedName name="CALICHE_8" localSheetId="0">#REF!</definedName>
    <definedName name="CALICHE_8">#REF!</definedName>
    <definedName name="CALICHE_9" localSheetId="1">#REF!</definedName>
    <definedName name="CALICHE_9" localSheetId="0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 localSheetId="1">[7]M.O.!#REF!</definedName>
    <definedName name="CARACOL" localSheetId="0">[7]M.O.!#REF!</definedName>
    <definedName name="CARACOL">[7]M.O.!#REF!</definedName>
    <definedName name="CARANTEPECHO" localSheetId="1">[7]M.O.!#REF!</definedName>
    <definedName name="CARANTEPECHO" localSheetId="0">[7]M.O.!#REF!</definedName>
    <definedName name="CARANTEPECHO">[7]M.O.!#REF!</definedName>
    <definedName name="CARANTEPECHO_6">#REF!</definedName>
    <definedName name="CARANTEPECHO_8">#REF!</definedName>
    <definedName name="CARCOL30" localSheetId="1">[7]M.O.!#REF!</definedName>
    <definedName name="CARCOL30" localSheetId="0">[7]M.O.!#REF!</definedName>
    <definedName name="CARCOL30">[7]M.O.!#REF!</definedName>
    <definedName name="CARCOL30_6">#REF!</definedName>
    <definedName name="CARCOL30_8">#REF!</definedName>
    <definedName name="CARCOL50" localSheetId="1">[7]M.O.!#REF!</definedName>
    <definedName name="CARCOL50" localSheetId="0">[7]M.O.!#REF!</definedName>
    <definedName name="CARCOL50">[7]M.O.!#REF!</definedName>
    <definedName name="CARCOL50_6">#REF!</definedName>
    <definedName name="CARCOL50_8">#REF!</definedName>
    <definedName name="CARCOL51" localSheetId="1">[7]M.O.!#REF!</definedName>
    <definedName name="CARCOL51" localSheetId="0">[7]M.O.!#REF!</definedName>
    <definedName name="CARCOL51">[7]M.O.!#REF!</definedName>
    <definedName name="CARCOLAMARRE" localSheetId="1">[7]M.O.!#REF!</definedName>
    <definedName name="CARCOLAMARRE" localSheetId="0">[7]M.O.!#REF!</definedName>
    <definedName name="CARCOLAMARRE">[7]M.O.!#REF!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 localSheetId="1">[7]M.O.!#REF!</definedName>
    <definedName name="CARLOSAPLA" localSheetId="0">[7]M.O.!#REF!</definedName>
    <definedName name="CARLOSAPLA">[7]M.O.!#REF!</definedName>
    <definedName name="CARLOSAPLA_6">#REF!</definedName>
    <definedName name="CARLOSAPLA_8">#REF!</definedName>
    <definedName name="CARLOSAVARIASAGUAS" localSheetId="1">[7]M.O.!#REF!</definedName>
    <definedName name="CARLOSAVARIASAGUAS" localSheetId="0">[7]M.O.!#REF!</definedName>
    <definedName name="CARLOSAVARIASAGUAS">[7]M.O.!#REF!</definedName>
    <definedName name="CARLOSAVARIASAGUAS_6">#REF!</definedName>
    <definedName name="CARLOSAVARIASAGUAS_8">#REF!</definedName>
    <definedName name="CARMURO" localSheetId="1">[7]M.O.!#REF!</definedName>
    <definedName name="CARMURO" localSheetId="0">[7]M.O.!#REF!</definedName>
    <definedName name="CARMURO">[7]M.O.!#REF!</definedName>
    <definedName name="CARMURO_6">#REF!</definedName>
    <definedName name="CARMURO_8">#REF!</definedName>
    <definedName name="CARP1" localSheetId="1">[5]INS!#REF!</definedName>
    <definedName name="CARP1" localSheetId="0">[5]INS!#REF!</definedName>
    <definedName name="CARP1">[5]INS!#REF!</definedName>
    <definedName name="CARP1_6">#REF!</definedName>
    <definedName name="CARP1_8">#REF!</definedName>
    <definedName name="CARP2" localSheetId="1">[5]INS!#REF!</definedName>
    <definedName name="CARP2" localSheetId="0">[5]INS!#REF!</definedName>
    <definedName name="CARP2">[5]INS!#REF!</definedName>
    <definedName name="CARP2_6">#REF!</definedName>
    <definedName name="CARP2_8">#REF!</definedName>
    <definedName name="CARPDINTEL" localSheetId="1">[7]M.O.!#REF!</definedName>
    <definedName name="CARPDINTEL" localSheetId="0">[7]M.O.!#REF!</definedName>
    <definedName name="CARPDINTEL">[7]M.O.!#REF!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 localSheetId="1">[7]M.O.!#REF!</definedName>
    <definedName name="CARPVIGA2040" localSheetId="0">[7]M.O.!#REF!</definedName>
    <definedName name="CARPVIGA2040">[7]M.O.!#REF!</definedName>
    <definedName name="CARPVIGA2040_6">#REF!</definedName>
    <definedName name="CARPVIGA2040_8">#REF!</definedName>
    <definedName name="CARPVIGA3050" localSheetId="1">[7]M.O.!#REF!</definedName>
    <definedName name="CARPVIGA3050" localSheetId="0">[7]M.O.!#REF!</definedName>
    <definedName name="CARPVIGA3050">[7]M.O.!#REF!</definedName>
    <definedName name="CARPVIGA3050_6">#REF!</definedName>
    <definedName name="CARPVIGA3050_8">#REF!</definedName>
    <definedName name="CARPVIGA3060" localSheetId="1">[7]M.O.!#REF!</definedName>
    <definedName name="CARPVIGA3060" localSheetId="0">[7]M.O.!#REF!</definedName>
    <definedName name="CARPVIGA3060">[7]M.O.!#REF!</definedName>
    <definedName name="CARPVIGA3060_6">#REF!</definedName>
    <definedName name="CARPVIGA3060_8">#REF!</definedName>
    <definedName name="CARPVIGA4080" localSheetId="1">[7]M.O.!#REF!</definedName>
    <definedName name="CARPVIGA4080" localSheetId="0">[7]M.O.!#REF!</definedName>
    <definedName name="CARPVIGA4080">[7]M.O.!#REF!</definedName>
    <definedName name="CARPVIGA4080_6">#REF!</definedName>
    <definedName name="CARPVIGA4080_8">#REF!</definedName>
    <definedName name="CARRAMPA" localSheetId="1">[7]M.O.!#REF!</definedName>
    <definedName name="CARRAMPA" localSheetId="0">[7]M.O.!#REF!</definedName>
    <definedName name="CARRAMPA">[7]M.O.!#REF!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 localSheetId="1">[7]M.O.!#REF!</definedName>
    <definedName name="CASABE" localSheetId="0">[7]M.O.!#REF!</definedName>
    <definedName name="CASABE">[7]M.O.!#REF!</definedName>
    <definedName name="CASABE_8">#REF!</definedName>
    <definedName name="CASBESTO" localSheetId="1">[7]M.O.!#REF!</definedName>
    <definedName name="CASBESTO" localSheetId="0">[7]M.O.!#REF!</definedName>
    <definedName name="CASBESTO">[7]M.O.!#REF!</definedName>
    <definedName name="CASBESTO_6">#REF!</definedName>
    <definedName name="CASBESTO_8">#REF!</definedName>
    <definedName name="CBLOCK10" localSheetId="1">[5]INS!#REF!</definedName>
    <definedName name="CBLOCK10" localSheetId="0">[5]INS!#REF!</definedName>
    <definedName name="CBLOCK10">[5]INS!#REF!</definedName>
    <definedName name="CBLOCK10_6">#REF!</definedName>
    <definedName name="CBLOCK10_8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 localSheetId="1">#REF!</definedName>
    <definedName name="CHEQUE_HORZ_34" localSheetId="0">#REF!</definedName>
    <definedName name="CHEQUE_HORZ_34">#REF!</definedName>
    <definedName name="CHEQUE_HORZ_34_10" localSheetId="1">#REF!</definedName>
    <definedName name="CHEQUE_HORZ_34_10" localSheetId="0">#REF!</definedName>
    <definedName name="CHEQUE_HORZ_34_10">#REF!</definedName>
    <definedName name="CHEQUE_HORZ_34_11" localSheetId="1">#REF!</definedName>
    <definedName name="CHEQUE_HORZ_34_11" localSheetId="0">#REF!</definedName>
    <definedName name="CHEQUE_HORZ_34_11">#REF!</definedName>
    <definedName name="CHEQUE_HORZ_34_6">#REF!</definedName>
    <definedName name="CHEQUE_HORZ_34_7" localSheetId="1">#REF!</definedName>
    <definedName name="CHEQUE_HORZ_34_7" localSheetId="0">#REF!</definedName>
    <definedName name="CHEQUE_HORZ_34_7">#REF!</definedName>
    <definedName name="CHEQUE_HORZ_34_8" localSheetId="1">#REF!</definedName>
    <definedName name="CHEQUE_HORZ_34_8" localSheetId="0">#REF!</definedName>
    <definedName name="CHEQUE_HORZ_34_8">#REF!</definedName>
    <definedName name="CHEQUE_HORZ_34_9" localSheetId="1">#REF!</definedName>
    <definedName name="CHEQUE_HORZ_34_9" localSheetId="0">#REF!</definedName>
    <definedName name="CHEQUE_HORZ_34_9">#REF!</definedName>
    <definedName name="CHEQUE_VERT_34" localSheetId="1">#REF!</definedName>
    <definedName name="CHEQUE_VERT_34" localSheetId="0">#REF!</definedName>
    <definedName name="CHEQUE_VERT_34">#REF!</definedName>
    <definedName name="CHEQUE_VERT_34_10" localSheetId="1">#REF!</definedName>
    <definedName name="CHEQUE_VERT_34_10" localSheetId="0">#REF!</definedName>
    <definedName name="CHEQUE_VERT_34_10">#REF!</definedName>
    <definedName name="CHEQUE_VERT_34_11" localSheetId="1">#REF!</definedName>
    <definedName name="CHEQUE_VERT_34_11" localSheetId="0">#REF!</definedName>
    <definedName name="CHEQUE_VERT_34_11">#REF!</definedName>
    <definedName name="CHEQUE_VERT_34_6">#REF!</definedName>
    <definedName name="CHEQUE_VERT_34_7" localSheetId="1">#REF!</definedName>
    <definedName name="CHEQUE_VERT_34_7" localSheetId="0">#REF!</definedName>
    <definedName name="CHEQUE_VERT_34_7">#REF!</definedName>
    <definedName name="CHEQUE_VERT_34_8" localSheetId="1">#REF!</definedName>
    <definedName name="CHEQUE_VERT_34_8" localSheetId="0">#REF!</definedName>
    <definedName name="CHEQUE_VERT_34_8">#REF!</definedName>
    <definedName name="CHEQUE_VERT_34_9" localSheetId="1">#REF!</definedName>
    <definedName name="CHEQUE_VERT_34_9" localSheetId="0">#REF!</definedName>
    <definedName name="CHEQUE_VERT_34_9">#REF!</definedName>
    <definedName name="CLAVO_ACERO">[4]INSU!$D$130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[4]INSU!$D$131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 localSheetId="1">#REF!</definedName>
    <definedName name="CLAVO_ZINC" localSheetId="0">#REF!</definedName>
    <definedName name="CLAVO_ZINC">#REF!</definedName>
    <definedName name="CLAVO_ZINC_10" localSheetId="1">#REF!</definedName>
    <definedName name="CLAVO_ZINC_10" localSheetId="0">#REF!</definedName>
    <definedName name="CLAVO_ZINC_10">#REF!</definedName>
    <definedName name="CLAVO_ZINC_11" localSheetId="1">#REF!</definedName>
    <definedName name="CLAVO_ZINC_11" localSheetId="0">#REF!</definedName>
    <definedName name="CLAVO_ZINC_11">#REF!</definedName>
    <definedName name="CLAVO_ZINC_6">#REF!</definedName>
    <definedName name="CLAVO_ZINC_7" localSheetId="1">#REF!</definedName>
    <definedName name="CLAVO_ZINC_7" localSheetId="0">#REF!</definedName>
    <definedName name="CLAVO_ZINC_7">#REF!</definedName>
    <definedName name="CLAVO_ZINC_8" localSheetId="1">#REF!</definedName>
    <definedName name="CLAVO_ZINC_8" localSheetId="0">#REF!</definedName>
    <definedName name="CLAVO_ZINC_8">#REF!</definedName>
    <definedName name="CLAVO_ZINC_9" localSheetId="1">#REF!</definedName>
    <definedName name="CLAVO_ZINC_9" localSheetId="0">#REF!</definedName>
    <definedName name="CLAVO_ZINC_9">#REF!</definedName>
    <definedName name="clavos" localSheetId="1">#REF!</definedName>
    <definedName name="clavos" localSheetId="0">#REF!</definedName>
    <definedName name="clavos">#REF!</definedName>
    <definedName name="clavos_6" localSheetId="1">#REF!</definedName>
    <definedName name="clavos_6" localSheetId="0">#REF!</definedName>
    <definedName name="clavos_6">#REF!</definedName>
    <definedName name="clavos_8" localSheetId="1">#REF!</definedName>
    <definedName name="clavos_8" localSheetId="0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 localSheetId="1">#REF!</definedName>
    <definedName name="CODO_CPVC_12x90" localSheetId="0">#REF!</definedName>
    <definedName name="CODO_CPVC_12x90">#REF!</definedName>
    <definedName name="CODO_CPVC_12x90_10" localSheetId="1">#REF!</definedName>
    <definedName name="CODO_CPVC_12x90_10" localSheetId="0">#REF!</definedName>
    <definedName name="CODO_CPVC_12x90_10">#REF!</definedName>
    <definedName name="CODO_CPVC_12x90_11" localSheetId="1">#REF!</definedName>
    <definedName name="CODO_CPVC_12x90_11" localSheetId="0">#REF!</definedName>
    <definedName name="CODO_CPVC_12x90_11">#REF!</definedName>
    <definedName name="CODO_CPVC_12x90_6">#REF!</definedName>
    <definedName name="CODO_CPVC_12x90_7" localSheetId="1">#REF!</definedName>
    <definedName name="CODO_CPVC_12x90_7" localSheetId="0">#REF!</definedName>
    <definedName name="CODO_CPVC_12x90_7">#REF!</definedName>
    <definedName name="CODO_CPVC_12x90_8" localSheetId="1">#REF!</definedName>
    <definedName name="CODO_CPVC_12x90_8" localSheetId="0">#REF!</definedName>
    <definedName name="CODO_CPVC_12x90_8">#REF!</definedName>
    <definedName name="CODO_CPVC_12x90_9" localSheetId="1">#REF!</definedName>
    <definedName name="CODO_CPVC_12x90_9" localSheetId="0">#REF!</definedName>
    <definedName name="CODO_CPVC_12x90_9">#REF!</definedName>
    <definedName name="CODO_ELEC_1" localSheetId="1">#REF!</definedName>
    <definedName name="CODO_ELEC_1" localSheetId="0">#REF!</definedName>
    <definedName name="CODO_ELEC_1">#REF!</definedName>
    <definedName name="CODO_ELEC_1_10" localSheetId="1">#REF!</definedName>
    <definedName name="CODO_ELEC_1_10" localSheetId="0">#REF!</definedName>
    <definedName name="CODO_ELEC_1_10">#REF!</definedName>
    <definedName name="CODO_ELEC_1_11" localSheetId="1">#REF!</definedName>
    <definedName name="CODO_ELEC_1_11" localSheetId="0">#REF!</definedName>
    <definedName name="CODO_ELEC_1_11">#REF!</definedName>
    <definedName name="CODO_ELEC_1_6">#REF!</definedName>
    <definedName name="CODO_ELEC_1_7" localSheetId="1">#REF!</definedName>
    <definedName name="CODO_ELEC_1_7" localSheetId="0">#REF!</definedName>
    <definedName name="CODO_ELEC_1_7">#REF!</definedName>
    <definedName name="CODO_ELEC_1_8" localSheetId="1">#REF!</definedName>
    <definedName name="CODO_ELEC_1_8" localSheetId="0">#REF!</definedName>
    <definedName name="CODO_ELEC_1_8">#REF!</definedName>
    <definedName name="CODO_ELEC_1_9" localSheetId="1">#REF!</definedName>
    <definedName name="CODO_ELEC_1_9" localSheetId="0">#REF!</definedName>
    <definedName name="CODO_ELEC_1_9">#REF!</definedName>
    <definedName name="CODO_ELEC_12" localSheetId="1">#REF!</definedName>
    <definedName name="CODO_ELEC_12" localSheetId="0">#REF!</definedName>
    <definedName name="CODO_ELEC_12">#REF!</definedName>
    <definedName name="CODO_ELEC_12_10" localSheetId="1">#REF!</definedName>
    <definedName name="CODO_ELEC_12_10" localSheetId="0">#REF!</definedName>
    <definedName name="CODO_ELEC_12_10">#REF!</definedName>
    <definedName name="CODO_ELEC_12_11" localSheetId="1">#REF!</definedName>
    <definedName name="CODO_ELEC_12_11" localSheetId="0">#REF!</definedName>
    <definedName name="CODO_ELEC_12_11">#REF!</definedName>
    <definedName name="CODO_ELEC_12_6">#REF!</definedName>
    <definedName name="CODO_ELEC_12_7" localSheetId="1">#REF!</definedName>
    <definedName name="CODO_ELEC_12_7" localSheetId="0">#REF!</definedName>
    <definedName name="CODO_ELEC_12_7">#REF!</definedName>
    <definedName name="CODO_ELEC_12_8" localSheetId="1">#REF!</definedName>
    <definedName name="CODO_ELEC_12_8" localSheetId="0">#REF!</definedName>
    <definedName name="CODO_ELEC_12_8">#REF!</definedName>
    <definedName name="CODO_ELEC_12_9" localSheetId="1">#REF!</definedName>
    <definedName name="CODO_ELEC_12_9" localSheetId="0">#REF!</definedName>
    <definedName name="CODO_ELEC_12_9">#REF!</definedName>
    <definedName name="CODO_ELEC_1y12" localSheetId="1">#REF!</definedName>
    <definedName name="CODO_ELEC_1y12" localSheetId="0">#REF!</definedName>
    <definedName name="CODO_ELEC_1y12">#REF!</definedName>
    <definedName name="CODO_ELEC_1y12_10" localSheetId="1">#REF!</definedName>
    <definedName name="CODO_ELEC_1y12_10" localSheetId="0">#REF!</definedName>
    <definedName name="CODO_ELEC_1y12_10">#REF!</definedName>
    <definedName name="CODO_ELEC_1y12_11" localSheetId="1">#REF!</definedName>
    <definedName name="CODO_ELEC_1y12_11" localSheetId="0">#REF!</definedName>
    <definedName name="CODO_ELEC_1y12_11">#REF!</definedName>
    <definedName name="CODO_ELEC_1y12_6">#REF!</definedName>
    <definedName name="CODO_ELEC_1y12_7" localSheetId="1">#REF!</definedName>
    <definedName name="CODO_ELEC_1y12_7" localSheetId="0">#REF!</definedName>
    <definedName name="CODO_ELEC_1y12_7">#REF!</definedName>
    <definedName name="CODO_ELEC_1y12_8" localSheetId="1">#REF!</definedName>
    <definedName name="CODO_ELEC_1y12_8" localSheetId="0">#REF!</definedName>
    <definedName name="CODO_ELEC_1y12_8">#REF!</definedName>
    <definedName name="CODO_ELEC_1y12_9" localSheetId="1">#REF!</definedName>
    <definedName name="CODO_ELEC_1y12_9" localSheetId="0">#REF!</definedName>
    <definedName name="CODO_ELEC_1y12_9">#REF!</definedName>
    <definedName name="CODO_ELEC_2" localSheetId="1">#REF!</definedName>
    <definedName name="CODO_ELEC_2" localSheetId="0">#REF!</definedName>
    <definedName name="CODO_ELEC_2">#REF!</definedName>
    <definedName name="CODO_ELEC_2_10" localSheetId="1">#REF!</definedName>
    <definedName name="CODO_ELEC_2_10" localSheetId="0">#REF!</definedName>
    <definedName name="CODO_ELEC_2_10">#REF!</definedName>
    <definedName name="CODO_ELEC_2_11" localSheetId="1">#REF!</definedName>
    <definedName name="CODO_ELEC_2_11" localSheetId="0">#REF!</definedName>
    <definedName name="CODO_ELEC_2_11">#REF!</definedName>
    <definedName name="CODO_ELEC_2_6">#REF!</definedName>
    <definedName name="CODO_ELEC_2_7" localSheetId="1">#REF!</definedName>
    <definedName name="CODO_ELEC_2_7" localSheetId="0">#REF!</definedName>
    <definedName name="CODO_ELEC_2_7">#REF!</definedName>
    <definedName name="CODO_ELEC_2_8" localSheetId="1">#REF!</definedName>
    <definedName name="CODO_ELEC_2_8" localSheetId="0">#REF!</definedName>
    <definedName name="CODO_ELEC_2_8">#REF!</definedName>
    <definedName name="CODO_ELEC_2_9" localSheetId="1">#REF!</definedName>
    <definedName name="CODO_ELEC_2_9" localSheetId="0">#REF!</definedName>
    <definedName name="CODO_ELEC_2_9">#REF!</definedName>
    <definedName name="CODO_ELEC_34" localSheetId="1">#REF!</definedName>
    <definedName name="CODO_ELEC_34" localSheetId="0">#REF!</definedName>
    <definedName name="CODO_ELEC_34">#REF!</definedName>
    <definedName name="CODO_ELEC_34_10" localSheetId="1">#REF!</definedName>
    <definedName name="CODO_ELEC_34_10" localSheetId="0">#REF!</definedName>
    <definedName name="CODO_ELEC_34_10">#REF!</definedName>
    <definedName name="CODO_ELEC_34_11" localSheetId="1">#REF!</definedName>
    <definedName name="CODO_ELEC_34_11" localSheetId="0">#REF!</definedName>
    <definedName name="CODO_ELEC_34_11">#REF!</definedName>
    <definedName name="CODO_ELEC_34_6">#REF!</definedName>
    <definedName name="CODO_ELEC_34_7" localSheetId="1">#REF!</definedName>
    <definedName name="CODO_ELEC_34_7" localSheetId="0">#REF!</definedName>
    <definedName name="CODO_ELEC_34_7">#REF!</definedName>
    <definedName name="CODO_ELEC_34_8" localSheetId="1">#REF!</definedName>
    <definedName name="CODO_ELEC_34_8" localSheetId="0">#REF!</definedName>
    <definedName name="CODO_ELEC_34_8">#REF!</definedName>
    <definedName name="CODO_ELEC_34_9" localSheetId="1">#REF!</definedName>
    <definedName name="CODO_ELEC_34_9" localSheetId="0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 localSheetId="1">#REF!</definedName>
    <definedName name="CODO_HG_1x90" localSheetId="0">#REF!</definedName>
    <definedName name="CODO_HG_1x90">#REF!</definedName>
    <definedName name="CODO_HG_1x90_10" localSheetId="1">#REF!</definedName>
    <definedName name="CODO_HG_1x90_10" localSheetId="0">#REF!</definedName>
    <definedName name="CODO_HG_1x90_10">#REF!</definedName>
    <definedName name="CODO_HG_1x90_11" localSheetId="1">#REF!</definedName>
    <definedName name="CODO_HG_1x90_11" localSheetId="0">#REF!</definedName>
    <definedName name="CODO_HG_1x90_11">#REF!</definedName>
    <definedName name="CODO_HG_1x90_6">#REF!</definedName>
    <definedName name="CODO_HG_1x90_7" localSheetId="1">#REF!</definedName>
    <definedName name="CODO_HG_1x90_7" localSheetId="0">#REF!</definedName>
    <definedName name="CODO_HG_1x90_7">#REF!</definedName>
    <definedName name="CODO_HG_1x90_8" localSheetId="1">#REF!</definedName>
    <definedName name="CODO_HG_1x90_8" localSheetId="0">#REF!</definedName>
    <definedName name="CODO_HG_1x90_8">#REF!</definedName>
    <definedName name="CODO_HG_1x90_9" localSheetId="1">#REF!</definedName>
    <definedName name="CODO_HG_1x90_9" localSheetId="0">#REF!</definedName>
    <definedName name="CODO_HG_1x90_9">#REF!</definedName>
    <definedName name="CODO_HG_1y12x90" localSheetId="1">#REF!</definedName>
    <definedName name="CODO_HG_1y12x90" localSheetId="0">#REF!</definedName>
    <definedName name="CODO_HG_1y12x90">#REF!</definedName>
    <definedName name="CODO_HG_1y12x90_10" localSheetId="1">#REF!</definedName>
    <definedName name="CODO_HG_1y12x90_10" localSheetId="0">#REF!</definedName>
    <definedName name="CODO_HG_1y12x90_10">#REF!</definedName>
    <definedName name="CODO_HG_1y12x90_11" localSheetId="1">#REF!</definedName>
    <definedName name="CODO_HG_1y12x90_11" localSheetId="0">#REF!</definedName>
    <definedName name="CODO_HG_1y12x90_11">#REF!</definedName>
    <definedName name="CODO_HG_1y12x90_6">#REF!</definedName>
    <definedName name="CODO_HG_1y12x90_7" localSheetId="1">#REF!</definedName>
    <definedName name="CODO_HG_1y12x90_7" localSheetId="0">#REF!</definedName>
    <definedName name="CODO_HG_1y12x90_7">#REF!</definedName>
    <definedName name="CODO_HG_1y12x90_8" localSheetId="1">#REF!</definedName>
    <definedName name="CODO_HG_1y12x90_8" localSheetId="0">#REF!</definedName>
    <definedName name="CODO_HG_1y12x90_8">#REF!</definedName>
    <definedName name="CODO_HG_1y12x90_9" localSheetId="1">#REF!</definedName>
    <definedName name="CODO_HG_1y12x90_9" localSheetId="0">#REF!</definedName>
    <definedName name="CODO_HG_1y12x90_9">#REF!</definedName>
    <definedName name="CODO_HG_2x90" localSheetId="1">#REF!</definedName>
    <definedName name="CODO_HG_2x90" localSheetId="0">#REF!</definedName>
    <definedName name="CODO_HG_2x90">#REF!</definedName>
    <definedName name="CODO_HG_2x90_10" localSheetId="1">#REF!</definedName>
    <definedName name="CODO_HG_2x90_10" localSheetId="0">#REF!</definedName>
    <definedName name="CODO_HG_2x90_10">#REF!</definedName>
    <definedName name="CODO_HG_2x90_11" localSheetId="1">#REF!</definedName>
    <definedName name="CODO_HG_2x90_11" localSheetId="0">#REF!</definedName>
    <definedName name="CODO_HG_2x90_11">#REF!</definedName>
    <definedName name="CODO_HG_2x90_6">#REF!</definedName>
    <definedName name="CODO_HG_2x90_7" localSheetId="1">#REF!</definedName>
    <definedName name="CODO_HG_2x90_7" localSheetId="0">#REF!</definedName>
    <definedName name="CODO_HG_2x90_7">#REF!</definedName>
    <definedName name="CODO_HG_2x90_8" localSheetId="1">#REF!</definedName>
    <definedName name="CODO_HG_2x90_8" localSheetId="0">#REF!</definedName>
    <definedName name="CODO_HG_2x90_8">#REF!</definedName>
    <definedName name="CODO_HG_2x90_9" localSheetId="1">#REF!</definedName>
    <definedName name="CODO_HG_2x90_9" localSheetId="0">#REF!</definedName>
    <definedName name="CODO_HG_2x90_9">#REF!</definedName>
    <definedName name="CODO_HG_34x90" localSheetId="1">#REF!</definedName>
    <definedName name="CODO_HG_34x90" localSheetId="0">#REF!</definedName>
    <definedName name="CODO_HG_34x90">#REF!</definedName>
    <definedName name="CODO_HG_34x90_10" localSheetId="1">#REF!</definedName>
    <definedName name="CODO_HG_34x90_10" localSheetId="0">#REF!</definedName>
    <definedName name="CODO_HG_34x90_10">#REF!</definedName>
    <definedName name="CODO_HG_34x90_11" localSheetId="1">#REF!</definedName>
    <definedName name="CODO_HG_34x90_11" localSheetId="0">#REF!</definedName>
    <definedName name="CODO_HG_34x90_11">#REF!</definedName>
    <definedName name="CODO_HG_34x90_6">#REF!</definedName>
    <definedName name="CODO_HG_34x90_7" localSheetId="1">#REF!</definedName>
    <definedName name="CODO_HG_34x90_7" localSheetId="0">#REF!</definedName>
    <definedName name="CODO_HG_34x90_7">#REF!</definedName>
    <definedName name="CODO_HG_34x90_8" localSheetId="1">#REF!</definedName>
    <definedName name="CODO_HG_34x90_8" localSheetId="0">#REF!</definedName>
    <definedName name="CODO_HG_34x90_8">#REF!</definedName>
    <definedName name="CODO_HG_34x90_9" localSheetId="1">#REF!</definedName>
    <definedName name="CODO_HG_34x90_9" localSheetId="0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 localSheetId="1">#REF!</definedName>
    <definedName name="CODO_PVC_DRE_3x45" localSheetId="0">#REF!</definedName>
    <definedName name="CODO_PVC_DRE_3x45">#REF!</definedName>
    <definedName name="CODO_PVC_DRE_3x45_10" localSheetId="1">#REF!</definedName>
    <definedName name="CODO_PVC_DRE_3x45_10" localSheetId="0">#REF!</definedName>
    <definedName name="CODO_PVC_DRE_3x45_10">#REF!</definedName>
    <definedName name="CODO_PVC_DRE_3x45_11" localSheetId="1">#REF!</definedName>
    <definedName name="CODO_PVC_DRE_3x45_11" localSheetId="0">#REF!</definedName>
    <definedName name="CODO_PVC_DRE_3x45_11">#REF!</definedName>
    <definedName name="CODO_PVC_DRE_3x45_6">#REF!</definedName>
    <definedName name="CODO_PVC_DRE_3x45_7" localSheetId="1">#REF!</definedName>
    <definedName name="CODO_PVC_DRE_3x45_7" localSheetId="0">#REF!</definedName>
    <definedName name="CODO_PVC_DRE_3x45_7">#REF!</definedName>
    <definedName name="CODO_PVC_DRE_3x45_8" localSheetId="1">#REF!</definedName>
    <definedName name="CODO_PVC_DRE_3x45_8" localSheetId="0">#REF!</definedName>
    <definedName name="CODO_PVC_DRE_3x45_8">#REF!</definedName>
    <definedName name="CODO_PVC_DRE_3x45_9" localSheetId="1">#REF!</definedName>
    <definedName name="CODO_PVC_DRE_3x45_9" localSheetId="0">#REF!</definedName>
    <definedName name="CODO_PVC_DRE_3x45_9">#REF!</definedName>
    <definedName name="CODO_PVC_DRE_3x90" localSheetId="1">#REF!</definedName>
    <definedName name="CODO_PVC_DRE_3x90" localSheetId="0">#REF!</definedName>
    <definedName name="CODO_PVC_DRE_3x90">#REF!</definedName>
    <definedName name="CODO_PVC_DRE_3x90_10" localSheetId="1">#REF!</definedName>
    <definedName name="CODO_PVC_DRE_3x90_10" localSheetId="0">#REF!</definedName>
    <definedName name="CODO_PVC_DRE_3x90_10">#REF!</definedName>
    <definedName name="CODO_PVC_DRE_3x90_11" localSheetId="1">#REF!</definedName>
    <definedName name="CODO_PVC_DRE_3x90_11" localSheetId="0">#REF!</definedName>
    <definedName name="CODO_PVC_DRE_3x90_11">#REF!</definedName>
    <definedName name="CODO_PVC_DRE_3x90_6">#REF!</definedName>
    <definedName name="CODO_PVC_DRE_3x90_7" localSheetId="1">#REF!</definedName>
    <definedName name="CODO_PVC_DRE_3x90_7" localSheetId="0">#REF!</definedName>
    <definedName name="CODO_PVC_DRE_3x90_7">#REF!</definedName>
    <definedName name="CODO_PVC_DRE_3x90_8" localSheetId="1">#REF!</definedName>
    <definedName name="CODO_PVC_DRE_3x90_8" localSheetId="0">#REF!</definedName>
    <definedName name="CODO_PVC_DRE_3x90_8">#REF!</definedName>
    <definedName name="CODO_PVC_DRE_3x90_9" localSheetId="1">#REF!</definedName>
    <definedName name="CODO_PVC_DRE_3x90_9" localSheetId="0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 localSheetId="1">#REF!</definedName>
    <definedName name="CODO_PVC_PRES_12x90" localSheetId="0">#REF!</definedName>
    <definedName name="CODO_PVC_PRES_12x90">#REF!</definedName>
    <definedName name="CODO_PVC_PRES_12x90_10" localSheetId="1">#REF!</definedName>
    <definedName name="CODO_PVC_PRES_12x90_10" localSheetId="0">#REF!</definedName>
    <definedName name="CODO_PVC_PRES_12x90_10">#REF!</definedName>
    <definedName name="CODO_PVC_PRES_12x90_11" localSheetId="1">#REF!</definedName>
    <definedName name="CODO_PVC_PRES_12x90_11" localSheetId="0">#REF!</definedName>
    <definedName name="CODO_PVC_PRES_12x90_11">#REF!</definedName>
    <definedName name="CODO_PVC_PRES_12x90_6">#REF!</definedName>
    <definedName name="CODO_PVC_PRES_12x90_7" localSheetId="1">#REF!</definedName>
    <definedName name="CODO_PVC_PRES_12x90_7" localSheetId="0">#REF!</definedName>
    <definedName name="CODO_PVC_PRES_12x90_7">#REF!</definedName>
    <definedName name="CODO_PVC_PRES_12x90_8" localSheetId="1">#REF!</definedName>
    <definedName name="CODO_PVC_PRES_12x90_8" localSheetId="0">#REF!</definedName>
    <definedName name="CODO_PVC_PRES_12x90_8">#REF!</definedName>
    <definedName name="CODO_PVC_PRES_12x90_9" localSheetId="1">#REF!</definedName>
    <definedName name="CODO_PVC_PRES_12x90_9" localSheetId="0">#REF!</definedName>
    <definedName name="CODO_PVC_PRES_12x90_9">#REF!</definedName>
    <definedName name="CODO_PVC_PRES_1x90" localSheetId="1">#REF!</definedName>
    <definedName name="CODO_PVC_PRES_1x90" localSheetId="0">#REF!</definedName>
    <definedName name="CODO_PVC_PRES_1x90">#REF!</definedName>
    <definedName name="CODO_PVC_PRES_1x90_10" localSheetId="1">#REF!</definedName>
    <definedName name="CODO_PVC_PRES_1x90_10" localSheetId="0">#REF!</definedName>
    <definedName name="CODO_PVC_PRES_1x90_10">#REF!</definedName>
    <definedName name="CODO_PVC_PRES_1x90_11" localSheetId="1">#REF!</definedName>
    <definedName name="CODO_PVC_PRES_1x90_11" localSheetId="0">#REF!</definedName>
    <definedName name="CODO_PVC_PRES_1x90_11">#REF!</definedName>
    <definedName name="CODO_PVC_PRES_1x90_6">#REF!</definedName>
    <definedName name="CODO_PVC_PRES_1x90_7" localSheetId="1">#REF!</definedName>
    <definedName name="CODO_PVC_PRES_1x90_7" localSheetId="0">#REF!</definedName>
    <definedName name="CODO_PVC_PRES_1x90_7">#REF!</definedName>
    <definedName name="CODO_PVC_PRES_1x90_8" localSheetId="1">#REF!</definedName>
    <definedName name="CODO_PVC_PRES_1x90_8" localSheetId="0">#REF!</definedName>
    <definedName name="CODO_PVC_PRES_1x90_8">#REF!</definedName>
    <definedName name="CODO_PVC_PRES_1x90_9" localSheetId="1">#REF!</definedName>
    <definedName name="CODO_PVC_PRES_1x90_9" localSheetId="0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 localSheetId="1">[5]INS!#REF!</definedName>
    <definedName name="COPIA" localSheetId="0">[5]INS!#REF!</definedName>
    <definedName name="COPIA">[5]INS!#REF!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 localSheetId="1">[9]ADDENDA!#REF!</definedName>
    <definedName name="cuadro" localSheetId="0">[9]ADDENDA!#REF!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 localSheetId="1">#REF!</definedName>
    <definedName name="CUBO_GOMA" localSheetId="0">#REF!</definedName>
    <definedName name="CUBO_GOMA">#REF!</definedName>
    <definedName name="CUBO_GOMA_10" localSheetId="1">#REF!</definedName>
    <definedName name="CUBO_GOMA_10" localSheetId="0">#REF!</definedName>
    <definedName name="CUBO_GOMA_10">#REF!</definedName>
    <definedName name="CUBO_GOMA_11" localSheetId="1">#REF!</definedName>
    <definedName name="CUBO_GOMA_11" localSheetId="0">#REF!</definedName>
    <definedName name="CUBO_GOMA_11">#REF!</definedName>
    <definedName name="CUBO_GOMA_6">#REF!</definedName>
    <definedName name="CUBO_GOMA_7" localSheetId="1">#REF!</definedName>
    <definedName name="CUBO_GOMA_7" localSheetId="0">#REF!</definedName>
    <definedName name="CUBO_GOMA_7">#REF!</definedName>
    <definedName name="CUBO_GOMA_8" localSheetId="1">#REF!</definedName>
    <definedName name="CUBO_GOMA_8" localSheetId="0">#REF!</definedName>
    <definedName name="CUBO_GOMA_8">#REF!</definedName>
    <definedName name="CUBO_GOMA_9" localSheetId="1">#REF!</definedName>
    <definedName name="CUBO_GOMA_9" localSheetId="0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 localSheetId="1">[7]M.O.!#REF!</definedName>
    <definedName name="CZINC" localSheetId="0">[7]M.O.!#REF!</definedName>
    <definedName name="CZINC">[7]M.O.!#REF!</definedName>
    <definedName name="CZINC_6">#REF!</definedName>
    <definedName name="CZINC_8">#REF!</definedName>
    <definedName name="D">#REF!</definedName>
    <definedName name="derop" localSheetId="1">[8]M.O.!#REF!</definedName>
    <definedName name="derop" localSheetId="0">[8]M.O.!#REF!</definedName>
    <definedName name="derop">[8]M.O.!#REF!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 localSheetId="1">#REF!</definedName>
    <definedName name="desencofrado" localSheetId="0">#REF!</definedName>
    <definedName name="desencofrado">#REF!</definedName>
    <definedName name="desencofrado_8" localSheetId="1">#REF!</definedName>
    <definedName name="desencofrado_8" localSheetId="0">#REF!</definedName>
    <definedName name="desencofrado_8">#REF!</definedName>
    <definedName name="DESENCOFRADO_COLS">[4]MO!$B$256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 localSheetId="1">#REF!</definedName>
    <definedName name="desencofradovigas" localSheetId="0">#REF!</definedName>
    <definedName name="desencofradovigas">#REF!</definedName>
    <definedName name="desencofradovigas_8" localSheetId="1">#REF!</definedName>
    <definedName name="desencofradovigas_8" localSheetId="0">#REF!</definedName>
    <definedName name="desencofradovigas_8">#REF!</definedName>
    <definedName name="dfd">#REF!</definedName>
    <definedName name="DIA" localSheetId="1">#REF!</definedName>
    <definedName name="DIA" localSheetId="0">#REF!</definedName>
    <definedName name="DIA">#REF!</definedName>
    <definedName name="DIA_10" localSheetId="1">#REF!</definedName>
    <definedName name="DIA_10" localSheetId="0">#REF!</definedName>
    <definedName name="DIA_10">#REF!</definedName>
    <definedName name="DIA_11" localSheetId="1">#REF!</definedName>
    <definedName name="DIA_11" localSheetId="0">#REF!</definedName>
    <definedName name="DIA_11">#REF!</definedName>
    <definedName name="DIA_6">#REF!</definedName>
    <definedName name="DIA_7" localSheetId="1">#REF!</definedName>
    <definedName name="DIA_7" localSheetId="0">#REF!</definedName>
    <definedName name="DIA_7">#REF!</definedName>
    <definedName name="DIA_8" localSheetId="1">#REF!</definedName>
    <definedName name="DIA_8" localSheetId="0">#REF!</definedName>
    <definedName name="DIA_8">#REF!</definedName>
    <definedName name="DIA_9" localSheetId="1">#REF!</definedName>
    <definedName name="DIA_9" localSheetId="0">#REF!</definedName>
    <definedName name="DIA_9">#REF!</definedName>
    <definedName name="DIOS">#REF!</definedName>
    <definedName name="DISTRIBUCION_DE_AREAS_POR_NIVEL" localSheetId="1">#REF!</definedName>
    <definedName name="DISTRIBUCION_DE_AREAS_POR_NIVEL" localSheetId="0">#REF!</definedName>
    <definedName name="DISTRIBUCION_DE_AREAS_POR_NIVEL">#REF!</definedName>
    <definedName name="DISTRIBUCION_DE_AREAS_POR_NIVEL_8" localSheetId="1">#REF!</definedName>
    <definedName name="DISTRIBUCION_DE_AREAS_POR_NIVEL_8" localSheetId="0">#REF!</definedName>
    <definedName name="DISTRIBUCION_DE_AREAS_POR_NIVEL_8">#REF!</definedName>
    <definedName name="donatelo" localSheetId="1">[15]INS!#REF!</definedName>
    <definedName name="donatelo" localSheetId="0">[15]INS!#REF!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 localSheetId="1">#REF!</definedName>
    <definedName name="e" localSheetId="0">#REF!</definedName>
    <definedName name="e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[4]MO!$B$247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 localSheetId="1">#REF!</definedName>
    <definedName name="encofradocolumna" localSheetId="0">#REF!</definedName>
    <definedName name="encofradocolumna">#REF!</definedName>
    <definedName name="encofradocolumna_6" localSheetId="1">#REF!</definedName>
    <definedName name="encofradocolumna_6" localSheetId="0">#REF!</definedName>
    <definedName name="encofradocolumna_6">#REF!</definedName>
    <definedName name="encofradocolumna_8" localSheetId="1">#REF!</definedName>
    <definedName name="encofradocolumna_8" localSheetId="0">#REF!</definedName>
    <definedName name="encofradocolumna_8">#REF!</definedName>
    <definedName name="encofradorampa" localSheetId="1">#REF!</definedName>
    <definedName name="encofradorampa" localSheetId="0">#REF!</definedName>
    <definedName name="encofradorampa">#REF!</definedName>
    <definedName name="encofradorampa_8" localSheetId="1">#REF!</definedName>
    <definedName name="encofradorampa_8" localSheetId="0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 localSheetId="1">#REF!</definedName>
    <definedName name="ESCOBILLON" localSheetId="0">#REF!</definedName>
    <definedName name="ESCOBILLON">#REF!</definedName>
    <definedName name="ESCOBILLON_10" localSheetId="1">#REF!</definedName>
    <definedName name="ESCOBILLON_10" localSheetId="0">#REF!</definedName>
    <definedName name="ESCOBILLON_10">#REF!</definedName>
    <definedName name="ESCOBILLON_11" localSheetId="1">#REF!</definedName>
    <definedName name="ESCOBILLON_11" localSheetId="0">#REF!</definedName>
    <definedName name="ESCOBILLON_11">#REF!</definedName>
    <definedName name="ESCOBILLON_6">#REF!</definedName>
    <definedName name="ESCOBILLON_7" localSheetId="1">#REF!</definedName>
    <definedName name="ESCOBILLON_7" localSheetId="0">#REF!</definedName>
    <definedName name="ESCOBILLON_7">#REF!</definedName>
    <definedName name="ESCOBILLON_8" localSheetId="1">#REF!</definedName>
    <definedName name="ESCOBILLON_8" localSheetId="0">#REF!</definedName>
    <definedName name="ESCOBILLON_8">#REF!</definedName>
    <definedName name="ESCOBILLON_9" localSheetId="1">#REF!</definedName>
    <definedName name="ESCOBILLON_9" localSheetId="0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 localSheetId="1">#REF!</definedName>
    <definedName name="Excel_BuiltIn_Print_Area" localSheetId="0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 localSheetId="1">#REF!</definedName>
    <definedName name="Excel_BuiltIn_Print_Titles_3" localSheetId="0">#REF!</definedName>
    <definedName name="Excel_BuiltIn_Print_Titles_3">#REF!</definedName>
    <definedName name="expl" localSheetId="1">[9]ADDENDA!#REF!</definedName>
    <definedName name="expl" localSheetId="0">[9]ADDENDA!#REF!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 localSheetId="1">#REF!</definedName>
    <definedName name="FIOR" localSheetId="0">#REF!</definedName>
    <definedName name="FIOR">#REF!</definedName>
    <definedName name="FIOR_8" localSheetId="1">#REF!</definedName>
    <definedName name="FIOR_8" localSheetId="0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[5]INS!$D$561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 localSheetId="1">#REF!</definedName>
    <definedName name="GRANITO_30x30" localSheetId="0">#REF!</definedName>
    <definedName name="GRANITO_30x30">#REF!</definedName>
    <definedName name="GRANITO_30x30_10" localSheetId="1">#REF!</definedName>
    <definedName name="GRANITO_30x30_10" localSheetId="0">#REF!</definedName>
    <definedName name="GRANITO_30x30_10">#REF!</definedName>
    <definedName name="GRANITO_30x30_11" localSheetId="1">#REF!</definedName>
    <definedName name="GRANITO_30x30_11" localSheetId="0">#REF!</definedName>
    <definedName name="GRANITO_30x30_11">#REF!</definedName>
    <definedName name="GRANITO_30x30_6">#REF!</definedName>
    <definedName name="GRANITO_30x30_7" localSheetId="1">#REF!</definedName>
    <definedName name="GRANITO_30x30_7" localSheetId="0">#REF!</definedName>
    <definedName name="GRANITO_30x30_7">#REF!</definedName>
    <definedName name="GRANITO_30x30_8" localSheetId="1">#REF!</definedName>
    <definedName name="GRANITO_30x30_8" localSheetId="0">#REF!</definedName>
    <definedName name="GRANITO_30x30_8">#REF!</definedName>
    <definedName name="GRANITO_30x30_9" localSheetId="1">#REF!</definedName>
    <definedName name="GRANITO_30x30_9" localSheetId="0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 localSheetId="1">[2]M.O.!#REF!</definedName>
    <definedName name="H" localSheetId="0">[2]M.O.!#REF!</definedName>
    <definedName name="H">[2]M.O.!#REF!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 localSheetId="1">#REF!</definedName>
    <definedName name="Horm_124_TrompoyWinche" localSheetId="0">#REF!</definedName>
    <definedName name="Horm_124_TrompoyWinche">#REF!</definedName>
    <definedName name="Horm_124_TrompoyWinche_10" localSheetId="1">#REF!</definedName>
    <definedName name="Horm_124_TrompoyWinche_10" localSheetId="0">#REF!</definedName>
    <definedName name="Horm_124_TrompoyWinche_10">#REF!</definedName>
    <definedName name="Horm_124_TrompoyWinche_11" localSheetId="1">#REF!</definedName>
    <definedName name="Horm_124_TrompoyWinche_11" localSheetId="0">#REF!</definedName>
    <definedName name="Horm_124_TrompoyWinche_11">#REF!</definedName>
    <definedName name="Horm_124_TrompoyWinche_6">#REF!</definedName>
    <definedName name="Horm_124_TrompoyWinche_7" localSheetId="1">#REF!</definedName>
    <definedName name="Horm_124_TrompoyWinche_7" localSheetId="0">#REF!</definedName>
    <definedName name="Horm_124_TrompoyWinche_7">#REF!</definedName>
    <definedName name="Horm_124_TrompoyWinche_8" localSheetId="1">#REF!</definedName>
    <definedName name="Horm_124_TrompoyWinche_8" localSheetId="0">#REF!</definedName>
    <definedName name="Horm_124_TrompoyWinche_8">#REF!</definedName>
    <definedName name="Horm_124_TrompoyWinche_9" localSheetId="1">#REF!</definedName>
    <definedName name="Horm_124_TrompoyWinche_9" localSheetId="0">#REF!</definedName>
    <definedName name="Horm_124_TrompoyWinche_9">#REF!</definedName>
    <definedName name="HORM_140">#REF!</definedName>
    <definedName name="HORM_180">#REF!</definedName>
    <definedName name="HORM_210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 localSheetId="1">#REF!</definedName>
    <definedName name="hormigon140" localSheetId="0">#REF!</definedName>
    <definedName name="hormigon140">#REF!</definedName>
    <definedName name="hormigon140_6" localSheetId="1">#REF!</definedName>
    <definedName name="hormigon140_6" localSheetId="0">#REF!</definedName>
    <definedName name="hormigon140_6">#REF!</definedName>
    <definedName name="hormigon140_8" localSheetId="1">#REF!</definedName>
    <definedName name="hormigon140_8" localSheetId="0">#REF!</definedName>
    <definedName name="hormigon140_8">#REF!</definedName>
    <definedName name="hormigon180" localSheetId="1">#REF!</definedName>
    <definedName name="hormigon180" localSheetId="0">#REF!</definedName>
    <definedName name="hormigon180">#REF!</definedName>
    <definedName name="hormigon180_8" localSheetId="1">#REF!</definedName>
    <definedName name="hormigon180_8" localSheetId="0">#REF!</definedName>
    <definedName name="hormigon180_8">#REF!</definedName>
    <definedName name="hormigon210" localSheetId="1">#REF!</definedName>
    <definedName name="hormigon210" localSheetId="0">#REF!</definedName>
    <definedName name="hormigon210">#REF!</definedName>
    <definedName name="hormigon210_8" localSheetId="1">#REF!</definedName>
    <definedName name="hormigon210_8" localSheetId="0">#REF!</definedName>
    <definedName name="hormigon210_8">#REF!</definedName>
    <definedName name="i" localSheetId="1">[5]INS!#REF!</definedName>
    <definedName name="i" localSheetId="0">[5]INS!#REF!</definedName>
    <definedName name="i">[5]INS!#REF!</definedName>
    <definedName name="ilma" localSheetId="1">[7]M.O.!#REF!</definedName>
    <definedName name="ilma" localSheetId="0">[7]M.O.!#REF!</definedName>
    <definedName name="ilma">[7]M.O.!#REF!</definedName>
    <definedName name="impresion_2" localSheetId="1">[16]Directos!#REF!</definedName>
    <definedName name="impresion_2" localSheetId="0">[16]Directos!#REF!</definedName>
    <definedName name="impresion_2">[16]Directos!#REF!</definedName>
    <definedName name="Imprimir_área_IM">#REF!</definedName>
    <definedName name="Imprimir_área_IM_6">#REF!</definedName>
    <definedName name="ingeniera">[8]M.O.!$C$10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_HORMIGON_124">[17]HORM_MOR!$A$7:$D$7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 localSheetId="1">#REF!</definedName>
    <definedName name="J" localSheetId="0">#REF!</definedName>
    <definedName name="J">#REF!</definedName>
    <definedName name="JOEL" localSheetId="1">#REF!</definedName>
    <definedName name="JOEL" localSheetId="0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 localSheetId="1">[7]M.O.!#REF!</definedName>
    <definedName name="k" localSheetId="0">[7]M.O.!#REF!</definedName>
    <definedName name="k">[7]M.O.!#REF!</definedName>
    <definedName name="L_1" localSheetId="1">#REF!</definedName>
    <definedName name="L_1" localSheetId="0">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 localSheetId="1">#REF!</definedName>
    <definedName name="LAVADERO_DOBLE" localSheetId="0">#REF!</definedName>
    <definedName name="LAVADERO_DOBLE">#REF!</definedName>
    <definedName name="LAVADERO_DOBLE_10" localSheetId="1">#REF!</definedName>
    <definedName name="LAVADERO_DOBLE_10" localSheetId="0">#REF!</definedName>
    <definedName name="LAVADERO_DOBLE_10">#REF!</definedName>
    <definedName name="LAVADERO_DOBLE_11" localSheetId="1">#REF!</definedName>
    <definedName name="LAVADERO_DOBLE_11" localSheetId="0">#REF!</definedName>
    <definedName name="LAVADERO_DOBLE_11">#REF!</definedName>
    <definedName name="LAVADERO_DOBLE_6">#REF!</definedName>
    <definedName name="LAVADERO_DOBLE_7" localSheetId="1">#REF!</definedName>
    <definedName name="LAVADERO_DOBLE_7" localSheetId="0">#REF!</definedName>
    <definedName name="LAVADERO_DOBLE_7">#REF!</definedName>
    <definedName name="LAVADERO_DOBLE_8" localSheetId="1">#REF!</definedName>
    <definedName name="LAVADERO_DOBLE_8" localSheetId="0">#REF!</definedName>
    <definedName name="LAVADERO_DOBLE_8">#REF!</definedName>
    <definedName name="LAVADERO_DOBLE_9" localSheetId="1">#REF!</definedName>
    <definedName name="LAVADERO_DOBLE_9" localSheetId="0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_y_Vac_manual">#REF!</definedName>
    <definedName name="Liga_y_Vac_Trompo" localSheetId="1">#REF!</definedName>
    <definedName name="Liga_y_Vac_Trompo" localSheetId="0">#REF!</definedName>
    <definedName name="Liga_y_Vac_Tromp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mpieza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 localSheetId="1">#REF!</definedName>
    <definedName name="LLAVE_PASO_1" localSheetId="0">#REF!</definedName>
    <definedName name="LLAVE_PASO_1">#REF!</definedName>
    <definedName name="LLAVE_PASO_1_10" localSheetId="1">#REF!</definedName>
    <definedName name="LLAVE_PASO_1_10" localSheetId="0">#REF!</definedName>
    <definedName name="LLAVE_PASO_1_10">#REF!</definedName>
    <definedName name="LLAVE_PASO_1_11" localSheetId="1">#REF!</definedName>
    <definedName name="LLAVE_PASO_1_11" localSheetId="0">#REF!</definedName>
    <definedName name="LLAVE_PASO_1_11">#REF!</definedName>
    <definedName name="LLAVE_PASO_1_6">#REF!</definedName>
    <definedName name="LLAVE_PASO_1_7" localSheetId="1">#REF!</definedName>
    <definedName name="LLAVE_PASO_1_7" localSheetId="0">#REF!</definedName>
    <definedName name="LLAVE_PASO_1_7">#REF!</definedName>
    <definedName name="LLAVE_PASO_1_8" localSheetId="1">#REF!</definedName>
    <definedName name="LLAVE_PASO_1_8" localSheetId="0">#REF!</definedName>
    <definedName name="LLAVE_PASO_1_8">#REF!</definedName>
    <definedName name="LLAVE_PASO_1_9" localSheetId="1">#REF!</definedName>
    <definedName name="LLAVE_PASO_1_9" localSheetId="0">#REF!</definedName>
    <definedName name="LLAVE_PASO_1_9">#REF!</definedName>
    <definedName name="LLAVE_PASO_34" localSheetId="1">#REF!</definedName>
    <definedName name="LLAVE_PASO_34" localSheetId="0">#REF!</definedName>
    <definedName name="LLAVE_PASO_34">#REF!</definedName>
    <definedName name="LLAVE_PASO_34_10" localSheetId="1">#REF!</definedName>
    <definedName name="LLAVE_PASO_34_10" localSheetId="0">#REF!</definedName>
    <definedName name="LLAVE_PASO_34_10">#REF!</definedName>
    <definedName name="LLAVE_PASO_34_11" localSheetId="1">#REF!</definedName>
    <definedName name="LLAVE_PASO_34_11" localSheetId="0">#REF!</definedName>
    <definedName name="LLAVE_PASO_34_11">#REF!</definedName>
    <definedName name="LLAVE_PASO_34_6">#REF!</definedName>
    <definedName name="LLAVE_PASO_34_7" localSheetId="1">#REF!</definedName>
    <definedName name="LLAVE_PASO_34_7" localSheetId="0">#REF!</definedName>
    <definedName name="LLAVE_PASO_34_7">#REF!</definedName>
    <definedName name="LLAVE_PASO_34_8" localSheetId="1">#REF!</definedName>
    <definedName name="LLAVE_PASO_34_8" localSheetId="0">#REF!</definedName>
    <definedName name="LLAVE_PASO_34_8">#REF!</definedName>
    <definedName name="LLAVE_PASO_34_9" localSheetId="1">#REF!</definedName>
    <definedName name="LLAVE_PASO_34_9" localSheetId="0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 localSheetId="1">#REF!</definedName>
    <definedName name="LLAVIN_PUERTA" localSheetId="0">#REF!</definedName>
    <definedName name="LLAVIN_PUERTA">#REF!</definedName>
    <definedName name="LLAVIN_PUERTA_10" localSheetId="1">#REF!</definedName>
    <definedName name="LLAVIN_PUERTA_10" localSheetId="0">#REF!</definedName>
    <definedName name="LLAVIN_PUERTA_10">#REF!</definedName>
    <definedName name="LLAVIN_PUERTA_11" localSheetId="1">#REF!</definedName>
    <definedName name="LLAVIN_PUERTA_11" localSheetId="0">#REF!</definedName>
    <definedName name="LLAVIN_PUERTA_11">#REF!</definedName>
    <definedName name="LLAVIN_PUERTA_6">#REF!</definedName>
    <definedName name="LLAVIN_PUERTA_7" localSheetId="1">#REF!</definedName>
    <definedName name="LLAVIN_PUERTA_7" localSheetId="0">#REF!</definedName>
    <definedName name="LLAVIN_PUERTA_7">#REF!</definedName>
    <definedName name="LLAVIN_PUERTA_8" localSheetId="1">#REF!</definedName>
    <definedName name="LLAVIN_PUERTA_8" localSheetId="0">#REF!</definedName>
    <definedName name="LLAVIN_PUERTA_8">#REF!</definedName>
    <definedName name="LLAVIN_PUERTA_9" localSheetId="1">#REF!</definedName>
    <definedName name="LLAVIN_PUERTA_9" localSheetId="0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">#REF!</definedName>
    <definedName name="MA">[7]M.O.!$C$10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[4]INSU!$D$132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 localSheetId="1">#REF!</definedName>
    <definedName name="maderabrutapino" localSheetId="0">#REF!</definedName>
    <definedName name="maderabrutapino">#REF!</definedName>
    <definedName name="maderabrutapino_8" localSheetId="1">#REF!</definedName>
    <definedName name="maderabrutapino_8" localSheetId="0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 localSheetId="1">[5]INS!#REF!</definedName>
    <definedName name="MAESTROCARP" localSheetId="0">[5]INS!#REF!</definedName>
    <definedName name="MAESTROCARP">[5]INS!#REF!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 localSheetId="1">#REF!</definedName>
    <definedName name="MALLA_AL_GALVANIZADO" localSheetId="0">#REF!</definedName>
    <definedName name="MALLA_AL_GALVANIZADO">#REF!</definedName>
    <definedName name="MALLA_AL_GALVANIZADO_10" localSheetId="1">#REF!</definedName>
    <definedName name="MALLA_AL_GALVANIZADO_10" localSheetId="0">#REF!</definedName>
    <definedName name="MALLA_AL_GALVANIZADO_10">#REF!</definedName>
    <definedName name="MALLA_AL_GALVANIZADO_11" localSheetId="1">#REF!</definedName>
    <definedName name="MALLA_AL_GALVANIZADO_11" localSheetId="0">#REF!</definedName>
    <definedName name="MALLA_AL_GALVANIZADO_11">#REF!</definedName>
    <definedName name="MALLA_AL_GALVANIZADO_6">#REF!</definedName>
    <definedName name="MALLA_AL_GALVANIZADO_7" localSheetId="1">#REF!</definedName>
    <definedName name="MALLA_AL_GALVANIZADO_7" localSheetId="0">#REF!</definedName>
    <definedName name="MALLA_AL_GALVANIZADO_7">#REF!</definedName>
    <definedName name="MALLA_AL_GALVANIZADO_8" localSheetId="1">#REF!</definedName>
    <definedName name="MALLA_AL_GALVANIZADO_8" localSheetId="0">#REF!</definedName>
    <definedName name="MALLA_AL_GALVANIZADO_8">#REF!</definedName>
    <definedName name="MALLA_AL_GALVANIZADO_9" localSheetId="1">#REF!</definedName>
    <definedName name="MALLA_AL_GALVANIZADO_9" localSheetId="0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 localSheetId="1">#REF!</definedName>
    <definedName name="MARCO_PUERTA_PINO" localSheetId="0">#REF!</definedName>
    <definedName name="MARCO_PUERTA_PINO">#REF!</definedName>
    <definedName name="MARCO_PUERTA_PINO_10" localSheetId="1">#REF!</definedName>
    <definedName name="MARCO_PUERTA_PINO_10" localSheetId="0">#REF!</definedName>
    <definedName name="MARCO_PUERTA_PINO_10">#REF!</definedName>
    <definedName name="MARCO_PUERTA_PINO_11" localSheetId="1">#REF!</definedName>
    <definedName name="MARCO_PUERTA_PINO_11" localSheetId="0">#REF!</definedName>
    <definedName name="MARCO_PUERTA_PINO_11">#REF!</definedName>
    <definedName name="MARCO_PUERTA_PINO_6">#REF!</definedName>
    <definedName name="MARCO_PUERTA_PINO_7" localSheetId="1">#REF!</definedName>
    <definedName name="MARCO_PUERTA_PINO_7" localSheetId="0">#REF!</definedName>
    <definedName name="MARCO_PUERTA_PINO_7">#REF!</definedName>
    <definedName name="MARCO_PUERTA_PINO_8" localSheetId="1">#REF!</definedName>
    <definedName name="MARCO_PUERTA_PINO_8" localSheetId="0">#REF!</definedName>
    <definedName name="MARCO_PUERTA_PINO_8">#REF!</definedName>
    <definedName name="MARCO_PUERTA_PINO_9" localSheetId="1">#REF!</definedName>
    <definedName name="MARCO_PUERTA_PINO_9" localSheetId="0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 localSheetId="1">#REF!</definedName>
    <definedName name="MBA" localSheetId="0">#REF!</definedName>
    <definedName name="MBA">#REF!</definedName>
    <definedName name="MBA_10" localSheetId="1">#REF!</definedName>
    <definedName name="MBA_10" localSheetId="0">#REF!</definedName>
    <definedName name="MBA_10">#REF!</definedName>
    <definedName name="MBA_11" localSheetId="1">#REF!</definedName>
    <definedName name="MBA_11" localSheetId="0">#REF!</definedName>
    <definedName name="MBA_11">#REF!</definedName>
    <definedName name="MBA_6">#REF!</definedName>
    <definedName name="MBA_7" localSheetId="1">#REF!</definedName>
    <definedName name="MBA_7" localSheetId="0">#REF!</definedName>
    <definedName name="MBA_7">#REF!</definedName>
    <definedName name="MBA_8" localSheetId="1">#REF!</definedName>
    <definedName name="MBA_8" localSheetId="0">#REF!</definedName>
    <definedName name="MBA_8">#REF!</definedName>
    <definedName name="MBA_9" localSheetId="1">#REF!</definedName>
    <definedName name="MBA_9" localSheetId="0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1a3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 localSheetId="1">#REF!</definedName>
    <definedName name="mezclajuntabloque" localSheetId="0">#REF!</definedName>
    <definedName name="mezclajuntabloque">#REF!</definedName>
    <definedName name="mezclajuntabloque_6" localSheetId="1">#REF!</definedName>
    <definedName name="mezclajuntabloque_6" localSheetId="0">#REF!</definedName>
    <definedName name="mezclajuntabloque_6">#REF!</definedName>
    <definedName name="mezclajuntabloque_8" localSheetId="1">#REF!</definedName>
    <definedName name="mezclajuntabloque_8" localSheetId="0">#REF!</definedName>
    <definedName name="mezclajuntabloque_8">#REF!</definedName>
    <definedName name="mgf" localSheetId="1">#REF!</definedName>
    <definedName name="mgf" localSheetId="0">#REF!</definedName>
    <definedName name="mgf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[4]MO!$B$612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 localSheetId="1">#REF!</definedName>
    <definedName name="moacero" localSheetId="0">#REF!</definedName>
    <definedName name="moacero">#REF!</definedName>
    <definedName name="moacero_8" localSheetId="1">#REF!</definedName>
    <definedName name="moacero_8" localSheetId="0">#REF!</definedName>
    <definedName name="moacero_8">#REF!</definedName>
    <definedName name="moaceromalla" localSheetId="1">#REF!</definedName>
    <definedName name="moaceromalla" localSheetId="0">#REF!</definedName>
    <definedName name="moaceromalla">#REF!</definedName>
    <definedName name="moaceromalla_8" localSheetId="1">#REF!</definedName>
    <definedName name="moaceromalla_8" localSheetId="0">#REF!</definedName>
    <definedName name="moaceromalla_8">#REF!</definedName>
    <definedName name="moacerorampa" localSheetId="1">#REF!</definedName>
    <definedName name="moacerorampa" localSheetId="0">#REF!</definedName>
    <definedName name="moacerorampa">#REF!</definedName>
    <definedName name="moacerorampa_8" localSheetId="1">#REF!</definedName>
    <definedName name="moacerorampa_8" localSheetId="0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 localSheetId="1">[5]INS!#REF!</definedName>
    <definedName name="MOPISOCERAMICA" localSheetId="0">[5]INS!#REF!</definedName>
    <definedName name="MOPISOCERAMICA">[5]INS!#REF!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">#REF!</definedName>
    <definedName name="NADA" localSheetId="1">[18]Insumos!#REF!</definedName>
    <definedName name="NADA" localSheetId="0">[18]Insumos!#REF!</definedName>
    <definedName name="NADA">[18]Insumos!#REF!</definedName>
    <definedName name="NADA_6">#REF!</definedName>
    <definedName name="NADA_8">#REF!</definedName>
    <definedName name="NINGUNA" localSheetId="1">[18]Insumos!#REF!</definedName>
    <definedName name="NINGUNA" localSheetId="0">[18]Insumos!#REF!</definedName>
    <definedName name="NINGUNA">[18]Insumos!#REF!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 localSheetId="1">#REF!</definedName>
    <definedName name="NIPLE_HG_34x4" localSheetId="0">#REF!</definedName>
    <definedName name="NIPLE_HG_34x4">#REF!</definedName>
    <definedName name="NIPLE_HG_34x4_10" localSheetId="1">#REF!</definedName>
    <definedName name="NIPLE_HG_34x4_10" localSheetId="0">#REF!</definedName>
    <definedName name="NIPLE_HG_34x4_10">#REF!</definedName>
    <definedName name="NIPLE_HG_34x4_11" localSheetId="1">#REF!</definedName>
    <definedName name="NIPLE_HG_34x4_11" localSheetId="0">#REF!</definedName>
    <definedName name="NIPLE_HG_34x4_11">#REF!</definedName>
    <definedName name="NIPLE_HG_34x4_6">#REF!</definedName>
    <definedName name="NIPLE_HG_34x4_7" localSheetId="1">#REF!</definedName>
    <definedName name="NIPLE_HG_34x4_7" localSheetId="0">#REF!</definedName>
    <definedName name="NIPLE_HG_34x4_7">#REF!</definedName>
    <definedName name="NIPLE_HG_34x4_8" localSheetId="1">#REF!</definedName>
    <definedName name="NIPLE_HG_34x4_8" localSheetId="0">#REF!</definedName>
    <definedName name="NIPLE_HG_34x4_8">#REF!</definedName>
    <definedName name="NIPLE_HG_34x4_9" localSheetId="1">#REF!</definedName>
    <definedName name="NIPLE_HG_34x4_9" localSheetId="0">#REF!</definedName>
    <definedName name="NIPLE_HG_34x4_9">#REF!</definedName>
    <definedName name="NUEVA">#REF!</definedName>
    <definedName name="num_linhas" localSheetId="1">#REF!</definedName>
    <definedName name="num_linhas" localSheetId="0">#REF!</definedName>
    <definedName name="num_linhas">#REF!</definedName>
    <definedName name="o" localSheetId="1">[5]INS!#REF!</definedName>
    <definedName name="o" localSheetId="0">[5]INS!#REF!</definedName>
    <definedName name="o">[5]INS!#REF!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 localSheetId="1">[19]peso!#REF!</definedName>
    <definedName name="p" localSheetId="0">[19]peso!#REF!</definedName>
    <definedName name="p">[19]peso!#REF!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 localSheetId="1">#REF!</definedName>
    <definedName name="PANEL_DIST_24C" localSheetId="0">#REF!</definedName>
    <definedName name="PANEL_DIST_24C">#REF!</definedName>
    <definedName name="PANEL_DIST_24C_10" localSheetId="1">#REF!</definedName>
    <definedName name="PANEL_DIST_24C_10" localSheetId="0">#REF!</definedName>
    <definedName name="PANEL_DIST_24C_10">#REF!</definedName>
    <definedName name="PANEL_DIST_24C_11" localSheetId="1">#REF!</definedName>
    <definedName name="PANEL_DIST_24C_11" localSheetId="0">#REF!</definedName>
    <definedName name="PANEL_DIST_24C_11">#REF!</definedName>
    <definedName name="PANEL_DIST_24C_6">#REF!</definedName>
    <definedName name="PANEL_DIST_24C_7" localSheetId="1">#REF!</definedName>
    <definedName name="PANEL_DIST_24C_7" localSheetId="0">#REF!</definedName>
    <definedName name="PANEL_DIST_24C_7">#REF!</definedName>
    <definedName name="PANEL_DIST_24C_8" localSheetId="1">#REF!</definedName>
    <definedName name="PANEL_DIST_24C_8" localSheetId="0">#REF!</definedName>
    <definedName name="PANEL_DIST_24C_8">#REF!</definedName>
    <definedName name="PANEL_DIST_24C_9" localSheetId="1">#REF!</definedName>
    <definedName name="PANEL_DIST_24C_9" localSheetId="0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 localSheetId="1">#REF!</definedName>
    <definedName name="PanelDist_6a12_Circ_125a" localSheetId="0">#REF!</definedName>
    <definedName name="PanelDist_6a12_Circ_125a">#REF!</definedName>
    <definedName name="PanelDist_6a12_Circ_125a_10" localSheetId="1">#REF!</definedName>
    <definedName name="PanelDist_6a12_Circ_125a_10" localSheetId="0">#REF!</definedName>
    <definedName name="PanelDist_6a12_Circ_125a_10">#REF!</definedName>
    <definedName name="PanelDist_6a12_Circ_125a_11" localSheetId="1">#REF!</definedName>
    <definedName name="PanelDist_6a12_Circ_125a_11" localSheetId="0">#REF!</definedName>
    <definedName name="PanelDist_6a12_Circ_125a_11">#REF!</definedName>
    <definedName name="PanelDist_6a12_Circ_125a_6">#REF!</definedName>
    <definedName name="PanelDist_6a12_Circ_125a_7" localSheetId="1">#REF!</definedName>
    <definedName name="PanelDist_6a12_Circ_125a_7" localSheetId="0">#REF!</definedName>
    <definedName name="PanelDist_6a12_Circ_125a_7">#REF!</definedName>
    <definedName name="PanelDist_6a12_Circ_125a_8" localSheetId="1">#REF!</definedName>
    <definedName name="PanelDist_6a12_Circ_125a_8" localSheetId="0">#REF!</definedName>
    <definedName name="PanelDist_6a12_Circ_125a_8">#REF!</definedName>
    <definedName name="PanelDist_6a12_Circ_125a_9" localSheetId="1">#REF!</definedName>
    <definedName name="PanelDist_6a12_Circ_125a_9" localSheetId="0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[4]MO!$B$11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 localSheetId="1">[5]INS!#REF!</definedName>
    <definedName name="PEONCARP" localSheetId="0">[5]INS!#REF!</definedName>
    <definedName name="PEONCARP">[5]INS!#REF!</definedName>
    <definedName name="PEONCARP_6">#REF!</definedName>
    <definedName name="PEONCARP_8">#REF!</definedName>
    <definedName name="PERFIL_CUADRADO_34">[10]INSU!$B$91</definedName>
    <definedName name="Pernos" localSheetId="1">#REF!</definedName>
    <definedName name="Pernos" localSheetId="0">#REF!</definedName>
    <definedName name="Pernos">#REF!</definedName>
    <definedName name="Pernos_6" localSheetId="1">#REF!</definedName>
    <definedName name="Pernos_6" localSheetId="0">#REF!</definedName>
    <definedName name="Pernos_6">#REF!</definedName>
    <definedName name="Pernos_8" localSheetId="1">#REF!</definedName>
    <definedName name="Pernos_8" localSheetId="0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 localSheetId="1">#REF!</definedName>
    <definedName name="PINTURA_ACR_INT" localSheetId="0">#REF!</definedName>
    <definedName name="PINTURA_ACR_INT">#REF!</definedName>
    <definedName name="PINTURA_ACR_INT_10" localSheetId="1">#REF!</definedName>
    <definedName name="PINTURA_ACR_INT_10" localSheetId="0">#REF!</definedName>
    <definedName name="PINTURA_ACR_INT_10">#REF!</definedName>
    <definedName name="PINTURA_ACR_INT_11" localSheetId="1">#REF!</definedName>
    <definedName name="PINTURA_ACR_INT_11" localSheetId="0">#REF!</definedName>
    <definedName name="PINTURA_ACR_INT_11">#REF!</definedName>
    <definedName name="PINTURA_ACR_INT_6">#REF!</definedName>
    <definedName name="PINTURA_ACR_INT_7" localSheetId="1">#REF!</definedName>
    <definedName name="PINTURA_ACR_INT_7" localSheetId="0">#REF!</definedName>
    <definedName name="PINTURA_ACR_INT_7">#REF!</definedName>
    <definedName name="PINTURA_ACR_INT_8" localSheetId="1">#REF!</definedName>
    <definedName name="PINTURA_ACR_INT_8" localSheetId="0">#REF!</definedName>
    <definedName name="PINTURA_ACR_INT_8">#REF!</definedName>
    <definedName name="PINTURA_ACR_INT_9" localSheetId="1">#REF!</definedName>
    <definedName name="PINTURA_ACR_INT_9" localSheetId="0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[5]INS!$D$563</definedName>
    <definedName name="PLIGADORA2_6">#REF!</definedName>
    <definedName name="PLOMERO" localSheetId="1">[5]INS!#REF!</definedName>
    <definedName name="PLOMERO" localSheetId="0">[5]INS!#REF!</definedName>
    <definedName name="PLOMERO">[5]INS!#REF!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 localSheetId="1">[5]INS!#REF!</definedName>
    <definedName name="PLOMEROAYUDANTE" localSheetId="0">[5]INS!#REF!</definedName>
    <definedName name="PLOMEROAYUDANTE">[5]INS!#REF!</definedName>
    <definedName name="PLOMEROAYUDANTE_6">#REF!</definedName>
    <definedName name="PLOMEROAYUDANTE_8">#REF!</definedName>
    <definedName name="PLOMEROOFICIAL" localSheetId="1">[5]INS!#REF!</definedName>
    <definedName name="PLOMEROOFICIAL" localSheetId="0">[5]INS!#REF!</definedName>
    <definedName name="PLOMEROOFICIAL">[5]INS!#REF!</definedName>
    <definedName name="PLOMEROOFICIAL_6">#REF!</definedName>
    <definedName name="PLOMEROOFICIAL_8">#REF!</definedName>
    <definedName name="PLYWOOD_34_2CARAS">[4]INSU!$D$133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 localSheetId="1">[12]precios!#REF!</definedName>
    <definedName name="pmadera2162" localSheetId="0">[12]precios!#REF!</definedName>
    <definedName name="pmadera2162">[12]precios!#REF!</definedName>
    <definedName name="pmadera2162_8">#REF!</definedName>
    <definedName name="po">[20]PRESUPUESTO!$O$9:$O$236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[21]Precios!$A$4:$F$1576</definedName>
    <definedName name="premodificado" localSheetId="1">#REF!</definedName>
    <definedName name="premodificado" localSheetId="0">#REF!</definedName>
    <definedName name="premodificado">#REF!</definedName>
    <definedName name="PRESUPUESTO">#N/A</definedName>
    <definedName name="PRESUPUESTO_6">NA()</definedName>
    <definedName name="PUERTA_PANEL_PINO" localSheetId="1">#REF!</definedName>
    <definedName name="PUERTA_PANEL_PINO" localSheetId="0">#REF!</definedName>
    <definedName name="PUERTA_PANEL_PINO">#REF!</definedName>
    <definedName name="PUERTA_PANEL_PINO_10" localSheetId="1">#REF!</definedName>
    <definedName name="PUERTA_PANEL_PINO_10" localSheetId="0">#REF!</definedName>
    <definedName name="PUERTA_PANEL_PINO_10">#REF!</definedName>
    <definedName name="PUERTA_PANEL_PINO_11" localSheetId="1">#REF!</definedName>
    <definedName name="PUERTA_PANEL_PINO_11" localSheetId="0">#REF!</definedName>
    <definedName name="PUERTA_PANEL_PINO_11">#REF!</definedName>
    <definedName name="PUERTA_PANEL_PINO_6">#REF!</definedName>
    <definedName name="PUERTA_PANEL_PINO_7" localSheetId="1">#REF!</definedName>
    <definedName name="PUERTA_PANEL_PINO_7" localSheetId="0">#REF!</definedName>
    <definedName name="PUERTA_PANEL_PINO_7">#REF!</definedName>
    <definedName name="PUERTA_PANEL_PINO_8" localSheetId="1">#REF!</definedName>
    <definedName name="PUERTA_PANEL_PINO_8" localSheetId="0">#REF!</definedName>
    <definedName name="PUERTA_PANEL_PINO_8">#REF!</definedName>
    <definedName name="PUERTA_PANEL_PINO_9" localSheetId="1">#REF!</definedName>
    <definedName name="PUERTA_PANEL_PINO_9" localSheetId="0">#REF!</definedName>
    <definedName name="PUERTA_PANEL_PINO_9">#REF!</definedName>
    <definedName name="PUERTA_PLYWOOD" localSheetId="1">#REF!</definedName>
    <definedName name="PUERTA_PLYWOOD" localSheetId="0">#REF!</definedName>
    <definedName name="PUERTA_PLYWOOD">#REF!</definedName>
    <definedName name="PUERTA_PLYWOOD_10" localSheetId="1">#REF!</definedName>
    <definedName name="PUERTA_PLYWOOD_10" localSheetId="0">#REF!</definedName>
    <definedName name="PUERTA_PLYWOOD_10">#REF!</definedName>
    <definedName name="PUERTA_PLYWOOD_11" localSheetId="1">#REF!</definedName>
    <definedName name="PUERTA_PLYWOOD_11" localSheetId="0">#REF!</definedName>
    <definedName name="PUERTA_PLYWOOD_11">#REF!</definedName>
    <definedName name="PUERTA_PLYWOOD_6">#REF!</definedName>
    <definedName name="PUERTA_PLYWOOD_7" localSheetId="1">#REF!</definedName>
    <definedName name="PUERTA_PLYWOOD_7" localSheetId="0">#REF!</definedName>
    <definedName name="PUERTA_PLYWOOD_7">#REF!</definedName>
    <definedName name="PUERTA_PLYWOOD_8" localSheetId="1">#REF!</definedName>
    <definedName name="PUERTA_PLYWOOD_8" localSheetId="0">#REF!</definedName>
    <definedName name="PUERTA_PLYWOOD_8">#REF!</definedName>
    <definedName name="PUERTA_PLYWOOD_9" localSheetId="1">#REF!</definedName>
    <definedName name="PUERTA_PLYWOOD_9" localSheetId="0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[5]INS!$D$568</definedName>
    <definedName name="PWINCHE2000K_6">#REF!</definedName>
    <definedName name="Q" localSheetId="1">#REF!</definedName>
    <definedName name="Q" localSheetId="0">#REF!</definedName>
    <definedName name="Q">#REF!</definedName>
    <definedName name="Q_10">#REF!</definedName>
    <definedName name="Q_11">#REF!</definedName>
    <definedName name="Q_5" localSheetId="1">#REF!</definedName>
    <definedName name="Q_5" localSheetId="0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 localSheetId="1">[22]INS!#REF!</definedName>
    <definedName name="QQ" localSheetId="0">[22]INS!#REF!</definedName>
    <definedName name="QQ">[22]INS!#REF!</definedName>
    <definedName name="QQQ" localSheetId="1">[2]M.O.!#REF!</definedName>
    <definedName name="QQQ" localSheetId="0">[2]M.O.!#REF!</definedName>
    <definedName name="QQQ">[2]M.O.!#REF!</definedName>
    <definedName name="QQQQ">#REF!</definedName>
    <definedName name="QQQQQ">#REF!</definedName>
    <definedName name="qw">[20]PRESUPUESTO!$M$10:$AH$731</definedName>
    <definedName name="qwe">[23]INSU!$D$133</definedName>
    <definedName name="qwe_6">#REF!</definedName>
    <definedName name="RASTRILLO" localSheetId="1">#REF!</definedName>
    <definedName name="RASTRILLO" localSheetId="0">#REF!</definedName>
    <definedName name="RASTRILLO">#REF!</definedName>
    <definedName name="RASTRILLO_10" localSheetId="1">#REF!</definedName>
    <definedName name="RASTRILLO_10" localSheetId="0">#REF!</definedName>
    <definedName name="RASTRILLO_10">#REF!</definedName>
    <definedName name="RASTRILLO_11" localSheetId="1">#REF!</definedName>
    <definedName name="RASTRILLO_11" localSheetId="0">#REF!</definedName>
    <definedName name="RASTRILLO_11">#REF!</definedName>
    <definedName name="RASTRILLO_6">#REF!</definedName>
    <definedName name="RASTRILLO_7" localSheetId="1">#REF!</definedName>
    <definedName name="RASTRILLO_7" localSheetId="0">#REF!</definedName>
    <definedName name="RASTRILLO_7">#REF!</definedName>
    <definedName name="RASTRILLO_8" localSheetId="1">#REF!</definedName>
    <definedName name="RASTRILLO_8" localSheetId="0">#REF!</definedName>
    <definedName name="RASTRILLO_8">#REF!</definedName>
    <definedName name="RASTRILLO_9" localSheetId="1">#REF!</definedName>
    <definedName name="RASTRILLO_9" localSheetId="0">#REF!</definedName>
    <definedName name="RASTRILLO_9">#REF!</definedName>
    <definedName name="REAL" localSheetId="1">#REF!</definedName>
    <definedName name="REAL" localSheetId="0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 localSheetId="1">#REF!</definedName>
    <definedName name="REDUCCION_PVC_34a12" localSheetId="0">#REF!</definedName>
    <definedName name="REDUCCION_PVC_34a12">#REF!</definedName>
    <definedName name="REDUCCION_PVC_34a12_10" localSheetId="1">#REF!</definedName>
    <definedName name="REDUCCION_PVC_34a12_10" localSheetId="0">#REF!</definedName>
    <definedName name="REDUCCION_PVC_34a12_10">#REF!</definedName>
    <definedName name="REDUCCION_PVC_34a12_11" localSheetId="1">#REF!</definedName>
    <definedName name="REDUCCION_PVC_34a12_11" localSheetId="0">#REF!</definedName>
    <definedName name="REDUCCION_PVC_34a12_11">#REF!</definedName>
    <definedName name="REDUCCION_PVC_34a12_6">#REF!</definedName>
    <definedName name="REDUCCION_PVC_34a12_7" localSheetId="1">#REF!</definedName>
    <definedName name="REDUCCION_PVC_34a12_7" localSheetId="0">#REF!</definedName>
    <definedName name="REDUCCION_PVC_34a12_7">#REF!</definedName>
    <definedName name="REDUCCION_PVC_34a12_8" localSheetId="1">#REF!</definedName>
    <definedName name="REDUCCION_PVC_34a12_8" localSheetId="0">#REF!</definedName>
    <definedName name="REDUCCION_PVC_34a12_8">#REF!</definedName>
    <definedName name="REDUCCION_PVC_34a12_9" localSheetId="1">#REF!</definedName>
    <definedName name="REDUCCION_PVC_34a12_9" localSheetId="0">#REF!</definedName>
    <definedName name="REDUCCION_PVC_34a12_9">#REF!</definedName>
    <definedName name="REDUCCION_PVC_DREN_4x2" localSheetId="1">#REF!</definedName>
    <definedName name="REDUCCION_PVC_DREN_4x2" localSheetId="0">#REF!</definedName>
    <definedName name="REDUCCION_PVC_DREN_4x2">#REF!</definedName>
    <definedName name="REDUCCION_PVC_DREN_4x2_10" localSheetId="1">#REF!</definedName>
    <definedName name="REDUCCION_PVC_DREN_4x2_10" localSheetId="0">#REF!</definedName>
    <definedName name="REDUCCION_PVC_DREN_4x2_10">#REF!</definedName>
    <definedName name="REDUCCION_PVC_DREN_4x2_11" localSheetId="1">#REF!</definedName>
    <definedName name="REDUCCION_PVC_DREN_4x2_11" localSheetId="0">#REF!</definedName>
    <definedName name="REDUCCION_PVC_DREN_4x2_11">#REF!</definedName>
    <definedName name="REDUCCION_PVC_DREN_4x2_6">#REF!</definedName>
    <definedName name="REDUCCION_PVC_DREN_4x2_7" localSheetId="1">#REF!</definedName>
    <definedName name="REDUCCION_PVC_DREN_4x2_7" localSheetId="0">#REF!</definedName>
    <definedName name="REDUCCION_PVC_DREN_4x2_7">#REF!</definedName>
    <definedName name="REDUCCION_PVC_DREN_4x2_8" localSheetId="1">#REF!</definedName>
    <definedName name="REDUCCION_PVC_DREN_4x2_8" localSheetId="0">#REF!</definedName>
    <definedName name="REDUCCION_PVC_DREN_4x2_8">#REF!</definedName>
    <definedName name="REDUCCION_PVC_DREN_4x2_9" localSheetId="1">#REF!</definedName>
    <definedName name="REDUCCION_PVC_DREN_4x2_9" localSheetId="0">#REF!</definedName>
    <definedName name="REDUCCION_PVC_DREN_4x2_9">#REF!</definedName>
    <definedName name="REFERENCIA">[24]COF!$G$733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rr" localSheetId="1">#REF!</definedName>
    <definedName name="rrr" localSheetId="0">#REF!</definedName>
    <definedName name="rrr">#REF!</definedName>
    <definedName name="s">#REF!</definedName>
    <definedName name="SALARIO" localSheetId="1">#REF!</definedName>
    <definedName name="SALARIO" localSheetId="0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 localSheetId="1">#REF!</definedName>
    <definedName name="SEGUETA" localSheetId="0">#REF!</definedName>
    <definedName name="SEGUETA">#REF!</definedName>
    <definedName name="SEGUETA_10" localSheetId="1">#REF!</definedName>
    <definedName name="SEGUETA_10" localSheetId="0">#REF!</definedName>
    <definedName name="SEGUETA_10">#REF!</definedName>
    <definedName name="SEGUETA_11" localSheetId="1">#REF!</definedName>
    <definedName name="SEGUETA_11" localSheetId="0">#REF!</definedName>
    <definedName name="SEGUETA_11">#REF!</definedName>
    <definedName name="SEGUETA_6">#REF!</definedName>
    <definedName name="SEGUETA_7" localSheetId="1">#REF!</definedName>
    <definedName name="SEGUETA_7" localSheetId="0">#REF!</definedName>
    <definedName name="SEGUETA_7">#REF!</definedName>
    <definedName name="SEGUETA_8" localSheetId="1">#REF!</definedName>
    <definedName name="SEGUETA_8" localSheetId="0">#REF!</definedName>
    <definedName name="SEGUETA_8">#REF!</definedName>
    <definedName name="SEGUETA_9" localSheetId="1">#REF!</definedName>
    <definedName name="SEGUETA_9" localSheetId="0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[7]M.O.!$C$12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 localSheetId="1">#REF!</definedName>
    <definedName name="TAPE_3M" localSheetId="0">#REF!</definedName>
    <definedName name="TAPE_3M">#REF!</definedName>
    <definedName name="TAPE_3M_10" localSheetId="1">#REF!</definedName>
    <definedName name="TAPE_3M_10" localSheetId="0">#REF!</definedName>
    <definedName name="TAPE_3M_10">#REF!</definedName>
    <definedName name="TAPE_3M_11" localSheetId="1">#REF!</definedName>
    <definedName name="TAPE_3M_11" localSheetId="0">#REF!</definedName>
    <definedName name="TAPE_3M_11">#REF!</definedName>
    <definedName name="TAPE_3M_6">#REF!</definedName>
    <definedName name="TAPE_3M_7" localSheetId="1">#REF!</definedName>
    <definedName name="TAPE_3M_7" localSheetId="0">#REF!</definedName>
    <definedName name="TAPE_3M_7">#REF!</definedName>
    <definedName name="TAPE_3M_8" localSheetId="1">#REF!</definedName>
    <definedName name="TAPE_3M_8" localSheetId="0">#REF!</definedName>
    <definedName name="TAPE_3M_8">#REF!</definedName>
    <definedName name="TAPE_3M_9" localSheetId="1">#REF!</definedName>
    <definedName name="TAPE_3M_9" localSheetId="0">#REF!</definedName>
    <definedName name="TAPE_3M_9">#REF!</definedName>
    <definedName name="TC" localSheetId="1">#REF!</definedName>
    <definedName name="TC" localSheetId="0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 localSheetId="1">#REF!</definedName>
    <definedName name="TEE_CPVC_12" localSheetId="0">#REF!</definedName>
    <definedName name="TEE_CPVC_12">#REF!</definedName>
    <definedName name="TEE_CPVC_12_10" localSheetId="1">#REF!</definedName>
    <definedName name="TEE_CPVC_12_10" localSheetId="0">#REF!</definedName>
    <definedName name="TEE_CPVC_12_10">#REF!</definedName>
    <definedName name="TEE_CPVC_12_11" localSheetId="1">#REF!</definedName>
    <definedName name="TEE_CPVC_12_11" localSheetId="0">#REF!</definedName>
    <definedName name="TEE_CPVC_12_11">#REF!</definedName>
    <definedName name="TEE_CPVC_12_6">#REF!</definedName>
    <definedName name="TEE_CPVC_12_7" localSheetId="1">#REF!</definedName>
    <definedName name="TEE_CPVC_12_7" localSheetId="0">#REF!</definedName>
    <definedName name="TEE_CPVC_12_7">#REF!</definedName>
    <definedName name="TEE_CPVC_12_8" localSheetId="1">#REF!</definedName>
    <definedName name="TEE_CPVC_12_8" localSheetId="0">#REF!</definedName>
    <definedName name="TEE_CPVC_12_8">#REF!</definedName>
    <definedName name="TEE_CPVC_12_9" localSheetId="1">#REF!</definedName>
    <definedName name="TEE_CPVC_12_9" localSheetId="0">#REF!</definedName>
    <definedName name="TEE_CPVC_12_9">#REF!</definedName>
    <definedName name="TEE_HG_1" localSheetId="1">#REF!</definedName>
    <definedName name="TEE_HG_1" localSheetId="0">#REF!</definedName>
    <definedName name="TEE_HG_1">#REF!</definedName>
    <definedName name="TEE_HG_1_10" localSheetId="1">#REF!</definedName>
    <definedName name="TEE_HG_1_10" localSheetId="0">#REF!</definedName>
    <definedName name="TEE_HG_1_10">#REF!</definedName>
    <definedName name="TEE_HG_1_11" localSheetId="1">#REF!</definedName>
    <definedName name="TEE_HG_1_11" localSheetId="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 localSheetId="1">#REF!</definedName>
    <definedName name="TEE_HG_1_7" localSheetId="0">#REF!</definedName>
    <definedName name="TEE_HG_1_7">#REF!</definedName>
    <definedName name="TEE_HG_1_8" localSheetId="1">#REF!</definedName>
    <definedName name="TEE_HG_1_8" localSheetId="0">#REF!</definedName>
    <definedName name="TEE_HG_1_8">#REF!</definedName>
    <definedName name="TEE_HG_1_9" localSheetId="1">#REF!</definedName>
    <definedName name="TEE_HG_1_9" localSheetId="0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 localSheetId="1">#REF!</definedName>
    <definedName name="TEE_HG_34" localSheetId="0">#REF!</definedName>
    <definedName name="TEE_HG_34">#REF!</definedName>
    <definedName name="TEE_HG_34_10" localSheetId="1">#REF!</definedName>
    <definedName name="TEE_HG_34_10" localSheetId="0">#REF!</definedName>
    <definedName name="TEE_HG_34_10">#REF!</definedName>
    <definedName name="TEE_HG_34_11" localSheetId="1">#REF!</definedName>
    <definedName name="TEE_HG_34_11" localSheetId="0">#REF!</definedName>
    <definedName name="TEE_HG_34_11">#REF!</definedName>
    <definedName name="TEE_HG_34_6">#REF!</definedName>
    <definedName name="TEE_HG_34_7" localSheetId="1">#REF!</definedName>
    <definedName name="TEE_HG_34_7" localSheetId="0">#REF!</definedName>
    <definedName name="TEE_HG_34_7">#REF!</definedName>
    <definedName name="TEE_HG_34_8" localSheetId="1">#REF!</definedName>
    <definedName name="TEE_HG_34_8" localSheetId="0">#REF!</definedName>
    <definedName name="TEE_HG_34_8">#REF!</definedName>
    <definedName name="TEE_HG_34_9" localSheetId="1">#REF!</definedName>
    <definedName name="TEE_HG_34_9" localSheetId="0">#REF!</definedName>
    <definedName name="TEE_HG_34_9">#REF!</definedName>
    <definedName name="TEE_PVC_PRES_1" localSheetId="1">#REF!</definedName>
    <definedName name="TEE_PVC_PRES_1" localSheetId="0">#REF!</definedName>
    <definedName name="TEE_PVC_PRES_1">#REF!</definedName>
    <definedName name="TEE_PVC_PRES_1_10" localSheetId="1">#REF!</definedName>
    <definedName name="TEE_PVC_PRES_1_10" localSheetId="0">#REF!</definedName>
    <definedName name="TEE_PVC_PRES_1_10">#REF!</definedName>
    <definedName name="TEE_PVC_PRES_1_11" localSheetId="1">#REF!</definedName>
    <definedName name="TEE_PVC_PRES_1_11" localSheetId="0">#REF!</definedName>
    <definedName name="TEE_PVC_PRES_1_11">#REF!</definedName>
    <definedName name="TEE_PVC_PRES_1_6">#REF!</definedName>
    <definedName name="TEE_PVC_PRES_1_7" localSheetId="1">#REF!</definedName>
    <definedName name="TEE_PVC_PRES_1_7" localSheetId="0">#REF!</definedName>
    <definedName name="TEE_PVC_PRES_1_7">#REF!</definedName>
    <definedName name="TEE_PVC_PRES_1_8" localSheetId="1">#REF!</definedName>
    <definedName name="TEE_PVC_PRES_1_8" localSheetId="0">#REF!</definedName>
    <definedName name="TEE_PVC_PRES_1_8">#REF!</definedName>
    <definedName name="TEE_PVC_PRES_1_9" localSheetId="1">#REF!</definedName>
    <definedName name="TEE_PVC_PRES_1_9" localSheetId="0">#REF!</definedName>
    <definedName name="TEE_PVC_PRES_1_9">#REF!</definedName>
    <definedName name="TEE_PVC_PRES_12" localSheetId="1">#REF!</definedName>
    <definedName name="TEE_PVC_PRES_12" localSheetId="0">#REF!</definedName>
    <definedName name="TEE_PVC_PRES_12">#REF!</definedName>
    <definedName name="TEE_PVC_PRES_12_10" localSheetId="1">#REF!</definedName>
    <definedName name="TEE_PVC_PRES_12_10" localSheetId="0">#REF!</definedName>
    <definedName name="TEE_PVC_PRES_12_10">#REF!</definedName>
    <definedName name="TEE_PVC_PRES_12_11" localSheetId="1">#REF!</definedName>
    <definedName name="TEE_PVC_PRES_12_11" localSheetId="0">#REF!</definedName>
    <definedName name="TEE_PVC_PRES_12_11">#REF!</definedName>
    <definedName name="TEE_PVC_PRES_12_6">#REF!</definedName>
    <definedName name="TEE_PVC_PRES_12_7" localSheetId="1">#REF!</definedName>
    <definedName name="TEE_PVC_PRES_12_7" localSheetId="0">#REF!</definedName>
    <definedName name="TEE_PVC_PRES_12_7">#REF!</definedName>
    <definedName name="TEE_PVC_PRES_12_8" localSheetId="1">#REF!</definedName>
    <definedName name="TEE_PVC_PRES_12_8" localSheetId="0">#REF!</definedName>
    <definedName name="TEE_PVC_PRES_12_8">#REF!</definedName>
    <definedName name="TEE_PVC_PRES_12_9" localSheetId="1">#REF!</definedName>
    <definedName name="TEE_PVC_PRES_12_9" localSheetId="0">#REF!</definedName>
    <definedName name="TEE_PVC_PRES_12_9">#REF!</definedName>
    <definedName name="TEE_PVC_PRES_34" localSheetId="1">#REF!</definedName>
    <definedName name="TEE_PVC_PRES_34" localSheetId="0">#REF!</definedName>
    <definedName name="TEE_PVC_PRES_34">#REF!</definedName>
    <definedName name="TEE_PVC_PRES_34_10" localSheetId="1">#REF!</definedName>
    <definedName name="TEE_PVC_PRES_34_10" localSheetId="0">#REF!</definedName>
    <definedName name="TEE_PVC_PRES_34_10">#REF!</definedName>
    <definedName name="TEE_PVC_PRES_34_11" localSheetId="1">#REF!</definedName>
    <definedName name="TEE_PVC_PRES_34_11" localSheetId="0">#REF!</definedName>
    <definedName name="TEE_PVC_PRES_34_11">#REF!</definedName>
    <definedName name="TEE_PVC_PRES_34_6">#REF!</definedName>
    <definedName name="TEE_PVC_PRES_34_7" localSheetId="1">#REF!</definedName>
    <definedName name="TEE_PVC_PRES_34_7" localSheetId="0">#REF!</definedName>
    <definedName name="TEE_PVC_PRES_34_7">#REF!</definedName>
    <definedName name="TEE_PVC_PRES_34_8" localSheetId="1">#REF!</definedName>
    <definedName name="TEE_PVC_PRES_34_8" localSheetId="0">#REF!</definedName>
    <definedName name="TEE_PVC_PRES_34_8">#REF!</definedName>
    <definedName name="TEE_PVC_PRES_34_9" localSheetId="1">#REF!</definedName>
    <definedName name="TEE_PVC_PRES_34_9" localSheetId="0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 localSheetId="1">#REF!</definedName>
    <definedName name="THINNER" localSheetId="0">#REF!</definedName>
    <definedName name="THINNER">#REF!</definedName>
    <definedName name="THINNER_10" localSheetId="1">#REF!</definedName>
    <definedName name="THINNER_10" localSheetId="0">#REF!</definedName>
    <definedName name="THINNER_10">#REF!</definedName>
    <definedName name="THINNER_11" localSheetId="1">#REF!</definedName>
    <definedName name="THINNER_11" localSheetId="0">#REF!</definedName>
    <definedName name="THINNER_11">#REF!</definedName>
    <definedName name="THINNER_6">#REF!</definedName>
    <definedName name="THINNER_7" localSheetId="1">#REF!</definedName>
    <definedName name="THINNER_7" localSheetId="0">#REF!</definedName>
    <definedName name="THINNER_7">#REF!</definedName>
    <definedName name="THINNER_8" localSheetId="1">#REF!</definedName>
    <definedName name="THINNER_8" localSheetId="0">#REF!</definedName>
    <definedName name="THINNER_8">#REF!</definedName>
    <definedName name="THINNER_9" localSheetId="1">#REF!</definedName>
    <definedName name="THINNER_9" localSheetId="0">#REF!</definedName>
    <definedName name="THINNER_9">#REF!</definedName>
    <definedName name="_xlnm.Print_Titles" localSheetId="1">'Planta Pot. 75 lps Monte Plata'!$A:$F,'Planta Pot. 75 lps Monte Plata'!$2:$5</definedName>
    <definedName name="_xlnm.Print_Titles" localSheetId="0">'PRESUPUESTO (2)'!$A:$F,'PRESUPUESTO (2)'!$1:$9</definedName>
    <definedName name="_xlnm.Print_Titles">#N/A</definedName>
    <definedName name="Tolas" localSheetId="1">#REF!</definedName>
    <definedName name="Tolas" localSheetId="0">#REF!</definedName>
    <definedName name="Tolas">#REF!</definedName>
    <definedName name="Tolas_8" localSheetId="1">#REF!</definedName>
    <definedName name="Tolas_8" localSheetId="0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 localSheetId="1">#REF!</definedName>
    <definedName name="TORNILLOS" localSheetId="0">#REF!</definedName>
    <definedName name="TORNILLOS">#REF!</definedName>
    <definedName name="TORNILLOS_8" localSheetId="1">#REF!</definedName>
    <definedName name="TORNILLOS_8" localSheetId="0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 localSheetId="1">#REF!</definedName>
    <definedName name="TUBO_CPVC_12" localSheetId="0">#REF!</definedName>
    <definedName name="TUBO_CPVC_12">#REF!</definedName>
    <definedName name="TUBO_CPVC_12_10" localSheetId="1">#REF!</definedName>
    <definedName name="TUBO_CPVC_12_10" localSheetId="0">#REF!</definedName>
    <definedName name="TUBO_CPVC_12_10">#REF!</definedName>
    <definedName name="TUBO_CPVC_12_11" localSheetId="1">#REF!</definedName>
    <definedName name="TUBO_CPVC_12_11" localSheetId="0">#REF!</definedName>
    <definedName name="TUBO_CPVC_12_11">#REF!</definedName>
    <definedName name="TUBO_CPVC_12_6">#REF!</definedName>
    <definedName name="TUBO_CPVC_12_7" localSheetId="1">#REF!</definedName>
    <definedName name="TUBO_CPVC_12_7" localSheetId="0">#REF!</definedName>
    <definedName name="TUBO_CPVC_12_7">#REF!</definedName>
    <definedName name="TUBO_CPVC_12_8" localSheetId="1">#REF!</definedName>
    <definedName name="TUBO_CPVC_12_8" localSheetId="0">#REF!</definedName>
    <definedName name="TUBO_CPVC_12_8">#REF!</definedName>
    <definedName name="TUBO_CPVC_12_9" localSheetId="1">#REF!</definedName>
    <definedName name="TUBO_CPVC_12_9" localSheetId="0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 localSheetId="1">#REF!</definedName>
    <definedName name="TUBO_HG_1" localSheetId="0">#REF!</definedName>
    <definedName name="TUBO_HG_1">#REF!</definedName>
    <definedName name="TUBO_HG_1_10" localSheetId="1">#REF!</definedName>
    <definedName name="TUBO_HG_1_10" localSheetId="0">#REF!</definedName>
    <definedName name="TUBO_HG_1_10">#REF!</definedName>
    <definedName name="TUBO_HG_1_11" localSheetId="1">#REF!</definedName>
    <definedName name="TUBO_HG_1_11" localSheetId="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 localSheetId="1">#REF!</definedName>
    <definedName name="TUBO_HG_1_7" localSheetId="0">#REF!</definedName>
    <definedName name="TUBO_HG_1_7">#REF!</definedName>
    <definedName name="TUBO_HG_1_8" localSheetId="1">#REF!</definedName>
    <definedName name="TUBO_HG_1_8" localSheetId="0">#REF!</definedName>
    <definedName name="TUBO_HG_1_8">#REF!</definedName>
    <definedName name="TUBO_HG_1_9" localSheetId="1">#REF!</definedName>
    <definedName name="TUBO_HG_1_9" localSheetId="0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 localSheetId="1">#REF!</definedName>
    <definedName name="TUBO_HG_34" localSheetId="0">#REF!</definedName>
    <definedName name="TUBO_HG_34">#REF!</definedName>
    <definedName name="TUBO_HG_34_10" localSheetId="1">#REF!</definedName>
    <definedName name="TUBO_HG_34_10" localSheetId="0">#REF!</definedName>
    <definedName name="TUBO_HG_34_10">#REF!</definedName>
    <definedName name="TUBO_HG_34_11" localSheetId="1">#REF!</definedName>
    <definedName name="TUBO_HG_34_11" localSheetId="0">#REF!</definedName>
    <definedName name="TUBO_HG_34_11">#REF!</definedName>
    <definedName name="TUBO_HG_34_6">#REF!</definedName>
    <definedName name="TUBO_HG_34_7" localSheetId="1">#REF!</definedName>
    <definedName name="TUBO_HG_34_7" localSheetId="0">#REF!</definedName>
    <definedName name="TUBO_HG_34_7">#REF!</definedName>
    <definedName name="TUBO_HG_34_8" localSheetId="1">#REF!</definedName>
    <definedName name="TUBO_HG_34_8" localSheetId="0">#REF!</definedName>
    <definedName name="TUBO_HG_34_8">#REF!</definedName>
    <definedName name="TUBO_HG_34_9" localSheetId="1">#REF!</definedName>
    <definedName name="TUBO_HG_34_9" localSheetId="0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 localSheetId="1">#REF!</definedName>
    <definedName name="TUBO_PVC_SCH40_12" localSheetId="0">#REF!</definedName>
    <definedName name="TUBO_PVC_SCH40_12">#REF!</definedName>
    <definedName name="TUBO_PVC_SCH40_12_10" localSheetId="1">#REF!</definedName>
    <definedName name="TUBO_PVC_SCH40_12_10" localSheetId="0">#REF!</definedName>
    <definedName name="TUBO_PVC_SCH40_12_10">#REF!</definedName>
    <definedName name="TUBO_PVC_SCH40_12_11" localSheetId="1">#REF!</definedName>
    <definedName name="TUBO_PVC_SCH40_12_11" localSheetId="0">#REF!</definedName>
    <definedName name="TUBO_PVC_SCH40_12_11">#REF!</definedName>
    <definedName name="TUBO_PVC_SCH40_12_6">#REF!</definedName>
    <definedName name="TUBO_PVC_SCH40_12_7" localSheetId="1">#REF!</definedName>
    <definedName name="TUBO_PVC_SCH40_12_7" localSheetId="0">#REF!</definedName>
    <definedName name="TUBO_PVC_SCH40_12_7">#REF!</definedName>
    <definedName name="TUBO_PVC_SCH40_12_8" localSheetId="1">#REF!</definedName>
    <definedName name="TUBO_PVC_SCH40_12_8" localSheetId="0">#REF!</definedName>
    <definedName name="TUBO_PVC_SCH40_12_8">#REF!</definedName>
    <definedName name="TUBO_PVC_SCH40_12_9" localSheetId="1">#REF!</definedName>
    <definedName name="TUBO_PVC_SCH40_12_9" localSheetId="0">#REF!</definedName>
    <definedName name="TUBO_PVC_SCH40_12_9">#REF!</definedName>
    <definedName name="TUBO_PVC_SCH40_34" localSheetId="1">#REF!</definedName>
    <definedName name="TUBO_PVC_SCH40_34" localSheetId="0">#REF!</definedName>
    <definedName name="TUBO_PVC_SCH40_34">#REF!</definedName>
    <definedName name="TUBO_PVC_SCH40_34_10" localSheetId="1">#REF!</definedName>
    <definedName name="TUBO_PVC_SCH40_34_10" localSheetId="0">#REF!</definedName>
    <definedName name="TUBO_PVC_SCH40_34_10">#REF!</definedName>
    <definedName name="TUBO_PVC_SCH40_34_11" localSheetId="1">#REF!</definedName>
    <definedName name="TUBO_PVC_SCH40_34_11" localSheetId="0">#REF!</definedName>
    <definedName name="TUBO_PVC_SCH40_34_11">#REF!</definedName>
    <definedName name="TUBO_PVC_SCH40_34_6">#REF!</definedName>
    <definedName name="TUBO_PVC_SCH40_34_7" localSheetId="1">#REF!</definedName>
    <definedName name="TUBO_PVC_SCH40_34_7" localSheetId="0">#REF!</definedName>
    <definedName name="TUBO_PVC_SCH40_34_7">#REF!</definedName>
    <definedName name="TUBO_PVC_SCH40_34_8" localSheetId="1">#REF!</definedName>
    <definedName name="TUBO_PVC_SCH40_34_8" localSheetId="0">#REF!</definedName>
    <definedName name="TUBO_PVC_SCH40_34_8">#REF!</definedName>
    <definedName name="TUBO_PVC_SCH40_34_9" localSheetId="1">#REF!</definedName>
    <definedName name="TUBO_PVC_SCH40_34_9" localSheetId="0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 localSheetId="1">#REF!</definedName>
    <definedName name="TUBO_PVC_SDR41_3" localSheetId="0">#REF!</definedName>
    <definedName name="TUBO_PVC_SDR41_3">#REF!</definedName>
    <definedName name="TUBO_PVC_SDR41_3_10" localSheetId="1">#REF!</definedName>
    <definedName name="TUBO_PVC_SDR41_3_10" localSheetId="0">#REF!</definedName>
    <definedName name="TUBO_PVC_SDR41_3_10">#REF!</definedName>
    <definedName name="TUBO_PVC_SDR41_3_11" localSheetId="1">#REF!</definedName>
    <definedName name="TUBO_PVC_SDR41_3_11" localSheetId="0">#REF!</definedName>
    <definedName name="TUBO_PVC_SDR41_3_11">#REF!</definedName>
    <definedName name="TUBO_PVC_SDR41_3_6">#REF!</definedName>
    <definedName name="TUBO_PVC_SDR41_3_7" localSheetId="1">#REF!</definedName>
    <definedName name="TUBO_PVC_SDR41_3_7" localSheetId="0">#REF!</definedName>
    <definedName name="TUBO_PVC_SDR41_3_7">#REF!</definedName>
    <definedName name="TUBO_PVC_SDR41_3_8" localSheetId="1">#REF!</definedName>
    <definedName name="TUBO_PVC_SDR41_3_8" localSheetId="0">#REF!</definedName>
    <definedName name="TUBO_PVC_SDR41_3_8">#REF!</definedName>
    <definedName name="TUBO_PVC_SDR41_3_9" localSheetId="1">#REF!</definedName>
    <definedName name="TUBO_PVC_SDR41_3_9" localSheetId="0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">[25]MO!$B$11</definedName>
    <definedName name="UND">#N/A</definedName>
    <definedName name="UND_6">NA()</definedName>
    <definedName name="UNION_HG_1" localSheetId="1">#REF!</definedName>
    <definedName name="UNION_HG_1" localSheetId="0">#REF!</definedName>
    <definedName name="UNION_HG_1">#REF!</definedName>
    <definedName name="UNION_HG_1_10" localSheetId="1">#REF!</definedName>
    <definedName name="UNION_HG_1_10" localSheetId="0">#REF!</definedName>
    <definedName name="UNION_HG_1_10">#REF!</definedName>
    <definedName name="UNION_HG_1_11" localSheetId="1">#REF!</definedName>
    <definedName name="UNION_HG_1_11" localSheetId="0">#REF!</definedName>
    <definedName name="UNION_HG_1_11">#REF!</definedName>
    <definedName name="UNION_HG_1_6">#REF!</definedName>
    <definedName name="UNION_HG_1_7" localSheetId="1">#REF!</definedName>
    <definedName name="UNION_HG_1_7" localSheetId="0">#REF!</definedName>
    <definedName name="UNION_HG_1_7">#REF!</definedName>
    <definedName name="UNION_HG_1_8" localSheetId="1">#REF!</definedName>
    <definedName name="UNION_HG_1_8" localSheetId="0">#REF!</definedName>
    <definedName name="UNION_HG_1_8">#REF!</definedName>
    <definedName name="UNION_HG_1_9" localSheetId="1">#REF!</definedName>
    <definedName name="UNION_HG_1_9" localSheetId="0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 localSheetId="1">#REF!</definedName>
    <definedName name="UNION_HG_34" localSheetId="0">#REF!</definedName>
    <definedName name="UNION_HG_34">#REF!</definedName>
    <definedName name="UNION_HG_34_10" localSheetId="1">#REF!</definedName>
    <definedName name="UNION_HG_34_10" localSheetId="0">#REF!</definedName>
    <definedName name="UNION_HG_34_10">#REF!</definedName>
    <definedName name="UNION_HG_34_11" localSheetId="1">#REF!</definedName>
    <definedName name="UNION_HG_34_11" localSheetId="0">#REF!</definedName>
    <definedName name="UNION_HG_34_11">#REF!</definedName>
    <definedName name="UNION_HG_34_6">#REF!</definedName>
    <definedName name="UNION_HG_34_7" localSheetId="1">#REF!</definedName>
    <definedName name="UNION_HG_34_7" localSheetId="0">#REF!</definedName>
    <definedName name="UNION_HG_34_7">#REF!</definedName>
    <definedName name="UNION_HG_34_8" localSheetId="1">#REF!</definedName>
    <definedName name="UNION_HG_34_8" localSheetId="0">#REF!</definedName>
    <definedName name="UNION_HG_34_8">#REF!</definedName>
    <definedName name="UNION_HG_34_9" localSheetId="1">#REF!</definedName>
    <definedName name="UNION_HG_34_9" localSheetId="0">#REF!</definedName>
    <definedName name="UNION_HG_34_9">#REF!</definedName>
    <definedName name="UNION_PVC_PRES_12" localSheetId="1">#REF!</definedName>
    <definedName name="UNION_PVC_PRES_12" localSheetId="0">#REF!</definedName>
    <definedName name="UNION_PVC_PRES_12">#REF!</definedName>
    <definedName name="UNION_PVC_PRES_12_10" localSheetId="1">#REF!</definedName>
    <definedName name="UNION_PVC_PRES_12_10" localSheetId="0">#REF!</definedName>
    <definedName name="UNION_PVC_PRES_12_10">#REF!</definedName>
    <definedName name="UNION_PVC_PRES_12_11" localSheetId="1">#REF!</definedName>
    <definedName name="UNION_PVC_PRES_12_11" localSheetId="0">#REF!</definedName>
    <definedName name="UNION_PVC_PRES_12_11">#REF!</definedName>
    <definedName name="UNION_PVC_PRES_12_6">#REF!</definedName>
    <definedName name="UNION_PVC_PRES_12_7" localSheetId="1">#REF!</definedName>
    <definedName name="UNION_PVC_PRES_12_7" localSheetId="0">#REF!</definedName>
    <definedName name="UNION_PVC_PRES_12_7">#REF!</definedName>
    <definedName name="UNION_PVC_PRES_12_8" localSheetId="1">#REF!</definedName>
    <definedName name="UNION_PVC_PRES_12_8" localSheetId="0">#REF!</definedName>
    <definedName name="UNION_PVC_PRES_12_8">#REF!</definedName>
    <definedName name="UNION_PVC_PRES_12_9" localSheetId="1">#REF!</definedName>
    <definedName name="UNION_PVC_PRES_12_9" localSheetId="0">#REF!</definedName>
    <definedName name="UNION_PVC_PRES_12_9">#REF!</definedName>
    <definedName name="UNION_PVC_PRES_34" localSheetId="1">#REF!</definedName>
    <definedName name="UNION_PVC_PRES_34" localSheetId="0">#REF!</definedName>
    <definedName name="UNION_PVC_PRES_34">#REF!</definedName>
    <definedName name="UNION_PVC_PRES_34_10" localSheetId="1">#REF!</definedName>
    <definedName name="UNION_PVC_PRES_34_10" localSheetId="0">#REF!</definedName>
    <definedName name="UNION_PVC_PRES_34_10">#REF!</definedName>
    <definedName name="UNION_PVC_PRES_34_11" localSheetId="1">#REF!</definedName>
    <definedName name="UNION_PVC_PRES_34_11" localSheetId="0">#REF!</definedName>
    <definedName name="UNION_PVC_PRES_34_11">#REF!</definedName>
    <definedName name="UNION_PVC_PRES_34_6">#REF!</definedName>
    <definedName name="UNION_PVC_PRES_34_7" localSheetId="1">#REF!</definedName>
    <definedName name="UNION_PVC_PRES_34_7" localSheetId="0">#REF!</definedName>
    <definedName name="UNION_PVC_PRES_34_7">#REF!</definedName>
    <definedName name="UNION_PVC_PRES_34_8" localSheetId="1">#REF!</definedName>
    <definedName name="UNION_PVC_PRES_34_8" localSheetId="0">#REF!</definedName>
    <definedName name="UNION_PVC_PRES_34_8">#REF!</definedName>
    <definedName name="UNION_PVC_PRES_34_9" localSheetId="1">#REF!</definedName>
    <definedName name="UNION_PVC_PRES_34_9" localSheetId="0">#REF!</definedName>
    <definedName name="UNION_PVC_PRES_34_9">#REF!</definedName>
    <definedName name="vaciadohormigonindustrial" localSheetId="1">#REF!</definedName>
    <definedName name="vaciadohormigonindustrial" localSheetId="0">#REF!</definedName>
    <definedName name="vaciadohormigonindustrial">#REF!</definedName>
    <definedName name="vaciadohormigonindustrial_8" localSheetId="1">#REF!</definedName>
    <definedName name="vaciadohormigonindustrial_8" localSheetId="0">#REF!</definedName>
    <definedName name="vaciadohormigonindustrial_8">#REF!</definedName>
    <definedName name="vaciadozapata" localSheetId="1">#REF!</definedName>
    <definedName name="vaciadozapata" localSheetId="0">#REF!</definedName>
    <definedName name="vaciadozapata">#REF!</definedName>
    <definedName name="vaciadozapata_8" localSheetId="1">#REF!</definedName>
    <definedName name="vaciadozapata_8" localSheetId="0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 localSheetId="1">#REF!</definedName>
    <definedName name="VIGASHP" localSheetId="0">#REF!</definedName>
    <definedName name="VIGASHP">#REF!</definedName>
    <definedName name="VIGASHP_8" localSheetId="1">#REF!</definedName>
    <definedName name="VIGASHP_8" localSheetId="0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[22]INS!$D$561</definedName>
    <definedName name="YEE_PVC_DREN_2" localSheetId="1">#REF!</definedName>
    <definedName name="YEE_PVC_DREN_2" localSheetId="0">#REF!</definedName>
    <definedName name="YEE_PVC_DREN_2">#REF!</definedName>
    <definedName name="YEE_PVC_DREN_2_10" localSheetId="1">#REF!</definedName>
    <definedName name="YEE_PVC_DREN_2_10" localSheetId="0">#REF!</definedName>
    <definedName name="YEE_PVC_DREN_2_10">#REF!</definedName>
    <definedName name="YEE_PVC_DREN_2_11" localSheetId="1">#REF!</definedName>
    <definedName name="YEE_PVC_DREN_2_11" localSheetId="0">#REF!</definedName>
    <definedName name="YEE_PVC_DREN_2_11">#REF!</definedName>
    <definedName name="YEE_PVC_DREN_2_6">#REF!</definedName>
    <definedName name="YEE_PVC_DREN_2_7" localSheetId="1">#REF!</definedName>
    <definedName name="YEE_PVC_DREN_2_7" localSheetId="0">#REF!</definedName>
    <definedName name="YEE_PVC_DREN_2_7">#REF!</definedName>
    <definedName name="YEE_PVC_DREN_2_8" localSheetId="1">#REF!</definedName>
    <definedName name="YEE_PVC_DREN_2_8" localSheetId="0">#REF!</definedName>
    <definedName name="YEE_PVC_DREN_2_8">#REF!</definedName>
    <definedName name="YEE_PVC_DREN_2_9" localSheetId="1">#REF!</definedName>
    <definedName name="YEE_PVC_DREN_2_9" localSheetId="0">#REF!</definedName>
    <definedName name="YEE_PVC_DREN_2_9">#REF!</definedName>
    <definedName name="YEE_PVC_DREN_3" localSheetId="1">#REF!</definedName>
    <definedName name="YEE_PVC_DREN_3" localSheetId="0">#REF!</definedName>
    <definedName name="YEE_PVC_DREN_3">#REF!</definedName>
    <definedName name="YEE_PVC_DREN_3_10" localSheetId="1">#REF!</definedName>
    <definedName name="YEE_PVC_DREN_3_10" localSheetId="0">#REF!</definedName>
    <definedName name="YEE_PVC_DREN_3_10">#REF!</definedName>
    <definedName name="YEE_PVC_DREN_3_11" localSheetId="1">#REF!</definedName>
    <definedName name="YEE_PVC_DREN_3_11" localSheetId="0">#REF!</definedName>
    <definedName name="YEE_PVC_DREN_3_11">#REF!</definedName>
    <definedName name="YEE_PVC_DREN_3_6">#REF!</definedName>
    <definedName name="YEE_PVC_DREN_3_7" localSheetId="1">#REF!</definedName>
    <definedName name="YEE_PVC_DREN_3_7" localSheetId="0">#REF!</definedName>
    <definedName name="YEE_PVC_DREN_3_7">#REF!</definedName>
    <definedName name="YEE_PVC_DREN_3_8" localSheetId="1">#REF!</definedName>
    <definedName name="YEE_PVC_DREN_3_8" localSheetId="0">#REF!</definedName>
    <definedName name="YEE_PVC_DREN_3_8">#REF!</definedName>
    <definedName name="YEE_PVC_DREN_3_9" localSheetId="1">#REF!</definedName>
    <definedName name="YEE_PVC_DREN_3_9" localSheetId="0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 localSheetId="1">#REF!</definedName>
    <definedName name="ZINC_CAL26_3x6" localSheetId="0">#REF!</definedName>
    <definedName name="ZINC_CAL26_3x6">#REF!</definedName>
    <definedName name="ZINC_CAL26_3x6_10" localSheetId="1">#REF!</definedName>
    <definedName name="ZINC_CAL26_3x6_10" localSheetId="0">#REF!</definedName>
    <definedName name="ZINC_CAL26_3x6_10">#REF!</definedName>
    <definedName name="ZINC_CAL26_3x6_11" localSheetId="1">#REF!</definedName>
    <definedName name="ZINC_CAL26_3x6_11" localSheetId="0">#REF!</definedName>
    <definedName name="ZINC_CAL26_3x6_11">#REF!</definedName>
    <definedName name="ZINC_CAL26_3x6_6">#REF!</definedName>
    <definedName name="ZINC_CAL26_3x6_7" localSheetId="1">#REF!</definedName>
    <definedName name="ZINC_CAL26_3x6_7" localSheetId="0">#REF!</definedName>
    <definedName name="ZINC_CAL26_3x6_7">#REF!</definedName>
    <definedName name="ZINC_CAL26_3x6_8" localSheetId="1">#REF!</definedName>
    <definedName name="ZINC_CAL26_3x6_8" localSheetId="0">#REF!</definedName>
    <definedName name="ZINC_CAL26_3x6_8">#REF!</definedName>
    <definedName name="ZINC_CAL26_3x6_9" localSheetId="1">#REF!</definedName>
    <definedName name="ZINC_CAL26_3x6_9" localSheetId="0">#REF!</definedName>
    <definedName name="ZINC_CAL26_3x6_9">#REF!</definedName>
    <definedName name="ZOCALO_8x34" localSheetId="1">#REF!</definedName>
    <definedName name="ZOCALO_8x34" localSheetId="0">#REF!</definedName>
    <definedName name="ZOCALO_8x34">#REF!</definedName>
    <definedName name="ZOCALO_8x34_10" localSheetId="1">#REF!</definedName>
    <definedName name="ZOCALO_8x34_10" localSheetId="0">#REF!</definedName>
    <definedName name="ZOCALO_8x34_10">#REF!</definedName>
    <definedName name="ZOCALO_8x34_11" localSheetId="1">#REF!</definedName>
    <definedName name="ZOCALO_8x34_11" localSheetId="0">#REF!</definedName>
    <definedName name="ZOCALO_8x34_11">#REF!</definedName>
    <definedName name="ZOCALO_8x34_6">#REF!</definedName>
    <definedName name="ZOCALO_8x34_7" localSheetId="1">#REF!</definedName>
    <definedName name="ZOCALO_8x34_7" localSheetId="0">#REF!</definedName>
    <definedName name="ZOCALO_8x34_7">#REF!</definedName>
    <definedName name="ZOCALO_8x34_8" localSheetId="1">#REF!</definedName>
    <definedName name="ZOCALO_8x34_8" localSheetId="0">#REF!</definedName>
    <definedName name="ZOCALO_8x34_8">#REF!</definedName>
    <definedName name="ZOCALO_8x34_9" localSheetId="1">#REF!</definedName>
    <definedName name="ZOCALO_8x34_9" localSheetId="0">#REF!</definedName>
    <definedName name="ZOCALO_8x34_9">#REF!</definedName>
  </definedNames>
  <calcPr calcId="162913"/>
  <fileRecoveryPr repairLoad="1"/>
</workbook>
</file>

<file path=xl/calcChain.xml><?xml version="1.0" encoding="utf-8"?>
<calcChain xmlns="http://schemas.openxmlformats.org/spreadsheetml/2006/main">
  <c r="F233" i="14" l="1"/>
  <c r="F153" i="14" l="1"/>
  <c r="F31" i="14"/>
  <c r="F26" i="14"/>
  <c r="F24" i="14"/>
  <c r="F76" i="14"/>
  <c r="F211" i="14"/>
  <c r="F209" i="14"/>
  <c r="F207" i="14"/>
  <c r="F203" i="14"/>
  <c r="F201" i="14"/>
  <c r="F199" i="14"/>
  <c r="F198" i="14"/>
  <c r="F195" i="14"/>
  <c r="F194" i="14"/>
  <c r="F191" i="14"/>
  <c r="F190" i="14"/>
  <c r="F187" i="14"/>
  <c r="F186" i="14"/>
  <c r="F185" i="14"/>
  <c r="F184" i="14"/>
  <c r="F183" i="14"/>
  <c r="F182" i="14"/>
  <c r="F179" i="14"/>
  <c r="F178" i="14"/>
  <c r="F177" i="14"/>
  <c r="F56" i="14"/>
  <c r="F155" i="14"/>
  <c r="F151" i="14"/>
  <c r="F152" i="14"/>
  <c r="F150" i="14"/>
  <c r="F205" i="14"/>
  <c r="F25" i="14"/>
  <c r="F118" i="14"/>
  <c r="F133" i="14"/>
  <c r="F134" i="14"/>
  <c r="F135" i="14"/>
  <c r="F136" i="14"/>
  <c r="F137" i="14"/>
  <c r="F138" i="14"/>
  <c r="F139" i="14"/>
  <c r="F140" i="14"/>
  <c r="F141" i="14"/>
  <c r="F165" i="14"/>
  <c r="F166" i="14"/>
  <c r="F21" i="14"/>
  <c r="F111" i="14"/>
  <c r="F97" i="14"/>
  <c r="F154" i="14"/>
  <c r="F104" i="14"/>
  <c r="C110" i="17"/>
  <c r="C69" i="17"/>
  <c r="G69" i="17" s="1"/>
  <c r="H38" i="17"/>
  <c r="G177" i="17"/>
  <c r="G176" i="17"/>
  <c r="F176" i="17"/>
  <c r="G175" i="17"/>
  <c r="F175" i="17"/>
  <c r="G174" i="17"/>
  <c r="G173" i="17"/>
  <c r="G172" i="17"/>
  <c r="G171" i="17"/>
  <c r="G170" i="17"/>
  <c r="G169" i="17"/>
  <c r="F169" i="17"/>
  <c r="G168" i="17"/>
  <c r="E167" i="17"/>
  <c r="G167" i="17" s="1"/>
  <c r="E166" i="17"/>
  <c r="G166" i="17"/>
  <c r="E165" i="17"/>
  <c r="G165" i="17" s="1"/>
  <c r="E164" i="17"/>
  <c r="G164" i="17" s="1"/>
  <c r="E163" i="17"/>
  <c r="G163" i="17" s="1"/>
  <c r="E162" i="17"/>
  <c r="G162" i="17"/>
  <c r="E161" i="17"/>
  <c r="G161" i="17" s="1"/>
  <c r="E160" i="17"/>
  <c r="G160" i="17"/>
  <c r="E159" i="17"/>
  <c r="G159" i="17"/>
  <c r="E158" i="17"/>
  <c r="G158" i="17"/>
  <c r="G157" i="17"/>
  <c r="G156" i="17"/>
  <c r="G155" i="17"/>
  <c r="F155" i="17"/>
  <c r="G154" i="17"/>
  <c r="F154" i="17"/>
  <c r="G153" i="17"/>
  <c r="F153" i="17"/>
  <c r="G152" i="17"/>
  <c r="F152" i="17"/>
  <c r="G151" i="17"/>
  <c r="F151" i="17"/>
  <c r="G150" i="17"/>
  <c r="F150" i="17"/>
  <c r="G149" i="17"/>
  <c r="F149" i="17"/>
  <c r="G148" i="17"/>
  <c r="P147" i="17"/>
  <c r="G147" i="17"/>
  <c r="G146" i="17"/>
  <c r="F146" i="17"/>
  <c r="G145" i="17"/>
  <c r="F145" i="17"/>
  <c r="G144" i="17"/>
  <c r="G143" i="17"/>
  <c r="G142" i="17"/>
  <c r="G141" i="17"/>
  <c r="F141" i="17"/>
  <c r="G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A130" i="17"/>
  <c r="A131" i="17"/>
  <c r="A132" i="17"/>
  <c r="A133" i="17" s="1"/>
  <c r="A134" i="17" s="1"/>
  <c r="A135" i="17" s="1"/>
  <c r="A136" i="17" s="1"/>
  <c r="A137" i="17" s="1"/>
  <c r="A138" i="17" s="1"/>
  <c r="G129" i="17"/>
  <c r="G128" i="17"/>
  <c r="G127" i="17"/>
  <c r="F127" i="17"/>
  <c r="G126" i="17"/>
  <c r="G125" i="17"/>
  <c r="F125" i="17"/>
  <c r="G124" i="17"/>
  <c r="F124" i="17"/>
  <c r="G123" i="17"/>
  <c r="F123" i="17"/>
  <c r="G122" i="17"/>
  <c r="F122" i="17"/>
  <c r="A122" i="17"/>
  <c r="A123" i="17" s="1"/>
  <c r="A124" i="17" s="1"/>
  <c r="A125" i="17" s="1"/>
  <c r="G121" i="17"/>
  <c r="G120" i="17"/>
  <c r="G119" i="17"/>
  <c r="F119" i="17"/>
  <c r="G118" i="17"/>
  <c r="G117" i="17"/>
  <c r="F117" i="17"/>
  <c r="G116" i="17"/>
  <c r="F116" i="17"/>
  <c r="G115" i="17"/>
  <c r="F115" i="17"/>
  <c r="C114" i="17"/>
  <c r="G114" i="17"/>
  <c r="C112" i="17"/>
  <c r="G112" i="17" s="1"/>
  <c r="G111" i="17"/>
  <c r="F111" i="17"/>
  <c r="G110" i="17"/>
  <c r="F110" i="17"/>
  <c r="C109" i="17"/>
  <c r="C113" i="17" s="1"/>
  <c r="A109" i="17"/>
  <c r="A110" i="17" s="1"/>
  <c r="A111" i="17" s="1"/>
  <c r="A112" i="17" s="1"/>
  <c r="A113" i="17" s="1"/>
  <c r="A114" i="17" s="1"/>
  <c r="A115" i="17" s="1"/>
  <c r="A116" i="17" s="1"/>
  <c r="A117" i="17" s="1"/>
  <c r="G108" i="17"/>
  <c r="G107" i="17"/>
  <c r="C106" i="17"/>
  <c r="G106" i="17"/>
  <c r="C105" i="17"/>
  <c r="F105" i="17"/>
  <c r="C104" i="17"/>
  <c r="C103" i="17"/>
  <c r="F103" i="17"/>
  <c r="A103" i="17"/>
  <c r="A105" i="17" s="1"/>
  <c r="A106" i="17" s="1"/>
  <c r="G102" i="17"/>
  <c r="G101" i="17"/>
  <c r="C99" i="17"/>
  <c r="G99" i="17"/>
  <c r="C98" i="17"/>
  <c r="F98" i="17"/>
  <c r="A98" i="17"/>
  <c r="A99" i="17" s="1"/>
  <c r="A100" i="17" s="1"/>
  <c r="G97" i="17"/>
  <c r="G96" i="17"/>
  <c r="G95" i="17"/>
  <c r="F95" i="17"/>
  <c r="E94" i="17"/>
  <c r="G94" i="17" s="1"/>
  <c r="A94" i="17"/>
  <c r="A95" i="17" s="1"/>
  <c r="G93" i="17"/>
  <c r="G92" i="17"/>
  <c r="G91" i="17"/>
  <c r="G90" i="17"/>
  <c r="G89" i="17"/>
  <c r="F89" i="17"/>
  <c r="G88" i="17"/>
  <c r="G87" i="17"/>
  <c r="F87" i="17"/>
  <c r="G86" i="17"/>
  <c r="F86" i="17"/>
  <c r="G85" i="17"/>
  <c r="F85" i="17"/>
  <c r="G84" i="17"/>
  <c r="F84" i="17"/>
  <c r="G83" i="17"/>
  <c r="F83" i="17"/>
  <c r="G82" i="17"/>
  <c r="F82" i="17"/>
  <c r="G81" i="17"/>
  <c r="F81" i="17"/>
  <c r="A81" i="17"/>
  <c r="A82" i="17" s="1"/>
  <c r="A83" i="17" s="1"/>
  <c r="A84" i="17" s="1"/>
  <c r="A85" i="17" s="1"/>
  <c r="A86" i="17" s="1"/>
  <c r="A87" i="17" s="1"/>
  <c r="G80" i="17"/>
  <c r="G79" i="17"/>
  <c r="C78" i="17"/>
  <c r="G78" i="17" s="1"/>
  <c r="G77" i="17"/>
  <c r="E77" i="17"/>
  <c r="F77" i="17" s="1"/>
  <c r="E76" i="17"/>
  <c r="F76" i="17"/>
  <c r="E75" i="17"/>
  <c r="G75" i="17" s="1"/>
  <c r="E74" i="17"/>
  <c r="G74" i="17"/>
  <c r="E73" i="17"/>
  <c r="G73" i="17"/>
  <c r="E72" i="17"/>
  <c r="G72" i="17"/>
  <c r="A72" i="17"/>
  <c r="A73" i="17" s="1"/>
  <c r="A74" i="17" s="1"/>
  <c r="A75" i="17" s="1"/>
  <c r="A76" i="17" s="1"/>
  <c r="A77" i="17" s="1"/>
  <c r="A78" i="17" s="1"/>
  <c r="G71" i="17"/>
  <c r="G70" i="17"/>
  <c r="A69" i="17"/>
  <c r="G68" i="17"/>
  <c r="F68" i="17"/>
  <c r="A68" i="17"/>
  <c r="G67" i="17"/>
  <c r="G66" i="17"/>
  <c r="E65" i="17"/>
  <c r="G65" i="17" s="1"/>
  <c r="E64" i="17"/>
  <c r="G64" i="17"/>
  <c r="E63" i="17"/>
  <c r="F63" i="17" s="1"/>
  <c r="G62" i="17"/>
  <c r="F62" i="17"/>
  <c r="A62" i="17"/>
  <c r="A63" i="17" s="1"/>
  <c r="A64" i="17" s="1"/>
  <c r="A65" i="17" s="1"/>
  <c r="G61" i="17"/>
  <c r="G60" i="17"/>
  <c r="G59" i="17"/>
  <c r="C58" i="17"/>
  <c r="F58" i="17"/>
  <c r="G57" i="17"/>
  <c r="G56" i="17"/>
  <c r="G55" i="17"/>
  <c r="F55" i="17"/>
  <c r="G54" i="17"/>
  <c r="F54" i="17"/>
  <c r="E53" i="17"/>
  <c r="C53" i="17"/>
  <c r="F53" i="17" s="1"/>
  <c r="G52" i="17"/>
  <c r="F52" i="17"/>
  <c r="G51" i="17"/>
  <c r="F51" i="17"/>
  <c r="G50" i="17"/>
  <c r="F50" i="17"/>
  <c r="G49" i="17"/>
  <c r="G48" i="17"/>
  <c r="G47" i="17"/>
  <c r="F47" i="17"/>
  <c r="G46" i="17"/>
  <c r="F46" i="17"/>
  <c r="G45" i="17"/>
  <c r="F45" i="17"/>
  <c r="G44" i="17"/>
  <c r="F44" i="17"/>
  <c r="G43" i="17"/>
  <c r="G42" i="17"/>
  <c r="G41" i="17"/>
  <c r="F41" i="17"/>
  <c r="G40" i="17"/>
  <c r="F40" i="17"/>
  <c r="C39" i="17"/>
  <c r="G39" i="17" s="1"/>
  <c r="I38" i="17"/>
  <c r="J38" i="17"/>
  <c r="G38" i="17"/>
  <c r="F38" i="17"/>
  <c r="G37" i="17"/>
  <c r="F37" i="17"/>
  <c r="G36" i="17"/>
  <c r="G35" i="17"/>
  <c r="G34" i="17"/>
  <c r="F34" i="17"/>
  <c r="G33" i="17"/>
  <c r="F33" i="17"/>
  <c r="G32" i="17"/>
  <c r="F32" i="17"/>
  <c r="A32" i="17"/>
  <c r="A33" i="17" s="1"/>
  <c r="A34" i="17" s="1"/>
  <c r="G31" i="17"/>
  <c r="G30" i="17"/>
  <c r="G29" i="17"/>
  <c r="F29" i="17"/>
  <c r="G28" i="17"/>
  <c r="F28" i="17"/>
  <c r="G27" i="17"/>
  <c r="F27" i="17"/>
  <c r="A27" i="17"/>
  <c r="A28" i="17"/>
  <c r="A29" i="17" s="1"/>
  <c r="G26" i="17"/>
  <c r="G25" i="17"/>
  <c r="G24" i="17"/>
  <c r="F24" i="17"/>
  <c r="G23" i="17"/>
  <c r="F23" i="17"/>
  <c r="G22" i="17"/>
  <c r="F22" i="17"/>
  <c r="C21" i="17"/>
  <c r="G21" i="17"/>
  <c r="G20" i="17"/>
  <c r="C20" i="17"/>
  <c r="F20" i="17"/>
  <c r="G19" i="17"/>
  <c r="F19" i="17"/>
  <c r="G18" i="17"/>
  <c r="F18" i="17"/>
  <c r="C17" i="17"/>
  <c r="G17" i="17"/>
  <c r="E16" i="17"/>
  <c r="G16" i="17" s="1"/>
  <c r="A16" i="17"/>
  <c r="A17" i="17"/>
  <c r="A18" i="17" s="1"/>
  <c r="A19" i="17" s="1"/>
  <c r="A20" i="17" s="1"/>
  <c r="A21" i="17" s="1"/>
  <c r="A22" i="17" s="1"/>
  <c r="A23" i="17" s="1"/>
  <c r="A24" i="17" s="1"/>
  <c r="F62" i="14"/>
  <c r="F217" i="14"/>
  <c r="F216" i="14"/>
  <c r="F218" i="14" s="1"/>
  <c r="F170" i="14"/>
  <c r="F149" i="14"/>
  <c r="F148" i="14"/>
  <c r="F145" i="14"/>
  <c r="F144" i="14"/>
  <c r="F143" i="14"/>
  <c r="F142" i="14"/>
  <c r="F132" i="14"/>
  <c r="F131" i="14"/>
  <c r="F128" i="14"/>
  <c r="F126" i="14"/>
  <c r="F125" i="14"/>
  <c r="F124" i="14"/>
  <c r="F123" i="14"/>
  <c r="F93" i="14"/>
  <c r="F87" i="14"/>
  <c r="F84" i="14"/>
  <c r="F83" i="14"/>
  <c r="F82" i="14"/>
  <c r="F81" i="14"/>
  <c r="F80" i="14"/>
  <c r="F79" i="14"/>
  <c r="F66" i="14"/>
  <c r="F60" i="14"/>
  <c r="F53" i="14"/>
  <c r="F52" i="14"/>
  <c r="F50" i="14"/>
  <c r="F49" i="14"/>
  <c r="F48" i="14"/>
  <c r="F45" i="14"/>
  <c r="F44" i="14"/>
  <c r="F43" i="14"/>
  <c r="F42" i="14"/>
  <c r="F39" i="14"/>
  <c r="F38" i="14"/>
  <c r="F35" i="14"/>
  <c r="F30" i="14"/>
  <c r="F27" i="14"/>
  <c r="F20" i="14"/>
  <c r="F19" i="14"/>
  <c r="F169" i="14"/>
  <c r="F164" i="14"/>
  <c r="F160" i="14"/>
  <c r="F161" i="14"/>
  <c r="F158" i="14"/>
  <c r="A123" i="14"/>
  <c r="A124" i="14" s="1"/>
  <c r="A125" i="14" s="1"/>
  <c r="A126" i="14" s="1"/>
  <c r="F74" i="14"/>
  <c r="F12" i="14"/>
  <c r="A24" i="14"/>
  <c r="A25" i="14" s="1"/>
  <c r="A131" i="14"/>
  <c r="A132" i="14" s="1"/>
  <c r="A133" i="14" s="1"/>
  <c r="A134" i="14" s="1"/>
  <c r="A135" i="14" s="1"/>
  <c r="A136" i="14" s="1"/>
  <c r="A137" i="14" s="1"/>
  <c r="A138" i="14" s="1"/>
  <c r="A139" i="14" s="1"/>
  <c r="A112" i="14"/>
  <c r="A113" i="14" s="1"/>
  <c r="A114" i="14" s="1"/>
  <c r="A115" i="14" s="1"/>
  <c r="A116" i="14" s="1"/>
  <c r="A101" i="14"/>
  <c r="A96" i="14"/>
  <c r="A97" i="14" s="1"/>
  <c r="A98" i="14" s="1"/>
  <c r="A92" i="14"/>
  <c r="A93" i="14" s="1"/>
  <c r="A79" i="14"/>
  <c r="A80" i="14" s="1"/>
  <c r="A81" i="14" s="1"/>
  <c r="A82" i="14" s="1"/>
  <c r="A83" i="14" s="1"/>
  <c r="A84" i="14" s="1"/>
  <c r="A85" i="14" s="1"/>
  <c r="A70" i="14"/>
  <c r="A71" i="14" s="1"/>
  <c r="A72" i="14" s="1"/>
  <c r="A73" i="14" s="1"/>
  <c r="A74" i="14" s="1"/>
  <c r="A75" i="14" s="1"/>
  <c r="A76" i="14" s="1"/>
  <c r="A66" i="14"/>
  <c r="A67" i="14" s="1"/>
  <c r="A60" i="14"/>
  <c r="A61" i="14" s="1"/>
  <c r="A62" i="14" s="1"/>
  <c r="A63" i="14" s="1"/>
  <c r="A30" i="14"/>
  <c r="A31" i="14" s="1"/>
  <c r="A32" i="14" s="1"/>
  <c r="A12" i="14"/>
  <c r="A13" i="14" s="1"/>
  <c r="A14" i="14" s="1"/>
  <c r="A15" i="14" s="1"/>
  <c r="A16" i="14" s="1"/>
  <c r="A17" i="14" s="1"/>
  <c r="A18" i="14" s="1"/>
  <c r="A19" i="14" s="1"/>
  <c r="A20" i="14" s="1"/>
  <c r="F36" i="14"/>
  <c r="G58" i="17"/>
  <c r="F99" i="17"/>
  <c r="F17" i="17"/>
  <c r="F73" i="17"/>
  <c r="G105" i="17"/>
  <c r="G103" i="17"/>
  <c r="F16" i="17"/>
  <c r="F72" i="17"/>
  <c r="F159" i="17"/>
  <c r="F163" i="17"/>
  <c r="F167" i="17"/>
  <c r="G76" i="17"/>
  <c r="G98" i="17"/>
  <c r="C100" i="17"/>
  <c r="F100" i="17"/>
  <c r="F106" i="17"/>
  <c r="F114" i="17"/>
  <c r="F158" i="17"/>
  <c r="F162" i="17"/>
  <c r="F166" i="17"/>
  <c r="G53" i="17"/>
  <c r="F177" i="17"/>
  <c r="F39" i="17"/>
  <c r="F65" i="17"/>
  <c r="F69" i="17"/>
  <c r="F75" i="17"/>
  <c r="F112" i="17"/>
  <c r="F161" i="17"/>
  <c r="F165" i="17"/>
  <c r="F21" i="17"/>
  <c r="F64" i="17"/>
  <c r="F74" i="17"/>
  <c r="F94" i="17"/>
  <c r="G109" i="17"/>
  <c r="F160" i="17"/>
  <c r="F164" i="17"/>
  <c r="G100" i="17"/>
  <c r="F71" i="14"/>
  <c r="F61" i="14"/>
  <c r="F167" i="14"/>
  <c r="F168" i="14"/>
  <c r="F162" i="14"/>
  <c r="F163" i="14"/>
  <c r="F96" i="14"/>
  <c r="F101" i="14"/>
  <c r="F120" i="14"/>
  <c r="F102" i="14"/>
  <c r="F103" i="14"/>
  <c r="F113" i="14"/>
  <c r="F117" i="14"/>
  <c r="F98" i="14"/>
  <c r="F75" i="14"/>
  <c r="F85" i="14"/>
  <c r="F92" i="14"/>
  <c r="F159" i="14"/>
  <c r="F51" i="14"/>
  <c r="F63" i="14"/>
  <c r="F108" i="14"/>
  <c r="F116" i="14"/>
  <c r="F112" i="14"/>
  <c r="F37" i="14"/>
  <c r="F18" i="14"/>
  <c r="F17" i="14"/>
  <c r="F16" i="14"/>
  <c r="F67" i="14"/>
  <c r="F114" i="14"/>
  <c r="F15" i="14"/>
  <c r="F14" i="14"/>
  <c r="F13" i="14"/>
  <c r="F70" i="14"/>
  <c r="F115" i="14"/>
  <c r="F105" i="14"/>
  <c r="F72" i="14"/>
  <c r="F73" i="14"/>
  <c r="F32" i="14"/>
  <c r="F213" i="14" l="1"/>
  <c r="F220" i="14" s="1"/>
  <c r="F113" i="17"/>
  <c r="G113" i="17"/>
  <c r="G63" i="17"/>
  <c r="G178" i="17" s="1"/>
  <c r="F78" i="17"/>
  <c r="H78" i="17" s="1"/>
  <c r="F227" i="14" l="1"/>
  <c r="F226" i="14"/>
  <c r="F224" i="14"/>
  <c r="F229" i="14"/>
  <c r="F228" i="14"/>
  <c r="F225" i="14"/>
  <c r="F232" i="14"/>
  <c r="F231" i="14"/>
  <c r="F221" i="14"/>
  <c r="F172" i="17"/>
  <c r="F179" i="17" s="1"/>
  <c r="F230" i="14" l="1"/>
  <c r="F234" i="14"/>
  <c r="F237" i="14" s="1"/>
  <c r="F188" i="17"/>
  <c r="F183" i="17"/>
  <c r="F186" i="17"/>
  <c r="F192" i="17"/>
  <c r="F185" i="17"/>
  <c r="F184" i="17"/>
  <c r="F187" i="17"/>
  <c r="F180" i="17"/>
  <c r="F190" i="17" l="1"/>
  <c r="F191" i="17"/>
  <c r="F189" i="17"/>
  <c r="F193" i="17" s="1"/>
  <c r="F196" i="17" s="1"/>
</calcChain>
</file>

<file path=xl/sharedStrings.xml><?xml version="1.0" encoding="utf-8"?>
<sst xmlns="http://schemas.openxmlformats.org/spreadsheetml/2006/main" count="662" uniqueCount="386">
  <si>
    <t>GASTOS INDIRECTOS</t>
  </si>
  <si>
    <t>GASTOS ADMINISTRATIVOS</t>
  </si>
  <si>
    <t>HONORARIOS PROFESIONALES</t>
  </si>
  <si>
    <t>LEY 6-86</t>
  </si>
  <si>
    <t>IMPREVISTOS</t>
  </si>
  <si>
    <t>INSTITUTO NACIONAL DE AGUAS POTABLES Y ALCANTARILLADOS</t>
  </si>
  <si>
    <t>P.U. (RD$)</t>
  </si>
  <si>
    <t>A</t>
  </si>
  <si>
    <t>REVISADO POR :</t>
  </si>
  <si>
    <t>UD</t>
  </si>
  <si>
    <t xml:space="preserve"> * * * INAPA * * *</t>
  </si>
  <si>
    <t>D E S C R I P C I O N</t>
  </si>
  <si>
    <t>CANTIDAD</t>
  </si>
  <si>
    <t>VALOR (RD$)</t>
  </si>
  <si>
    <t xml:space="preserve">                     VISTO BUENO:</t>
  </si>
  <si>
    <t xml:space="preserve">          APROBADO POR:</t>
  </si>
  <si>
    <t>U</t>
  </si>
  <si>
    <t>PART.</t>
  </si>
  <si>
    <t>SUB TOTAL A</t>
  </si>
  <si>
    <t>ITBIS (LEY 07-2007)</t>
  </si>
  <si>
    <t>DEPARTAMENTO DE COSTOS Y PRESUPUESTOS</t>
  </si>
  <si>
    <t>M</t>
  </si>
  <si>
    <t>CASA DE QUIMICO</t>
  </si>
  <si>
    <t>MANO DE OBRA</t>
  </si>
  <si>
    <t>REPLANTEO</t>
  </si>
  <si>
    <t>PINTURA</t>
  </si>
  <si>
    <t>I</t>
  </si>
  <si>
    <t>B</t>
  </si>
  <si>
    <t>PIE</t>
  </si>
  <si>
    <t xml:space="preserve">CANTOS </t>
  </si>
  <si>
    <t xml:space="preserve">PIEZAS Y ASCESORIOS </t>
  </si>
  <si>
    <t>DETECTOR DE CLORO</t>
  </si>
  <si>
    <t xml:space="preserve">DIFUSOR DE CLORO </t>
  </si>
  <si>
    <t xml:space="preserve">DESAGUE DE CASETA </t>
  </si>
  <si>
    <t>INODORO</t>
  </si>
  <si>
    <t xml:space="preserve">FLOCULADORES </t>
  </si>
  <si>
    <t xml:space="preserve">FILTRO </t>
  </si>
  <si>
    <t xml:space="preserve">LIMPIEZA FINAL AREA DE SULFATO, LAS TINAS Y RIEL SOPORTE DE AGITADORES </t>
  </si>
  <si>
    <t>ELECTRICO</t>
  </si>
  <si>
    <t>LAVAMANO</t>
  </si>
  <si>
    <t>BAÑO (INCLUYE SUMINITRO, INSTALACION Y DESMONTE DE EXISTENTE)</t>
  </si>
  <si>
    <t>AREA EXTERNA</t>
  </si>
  <si>
    <t>VIAJES</t>
  </si>
  <si>
    <t>SUB-TOTAL GENERAL</t>
  </si>
  <si>
    <t>SEGUROS, PÓLIZAS Y FIANZAS</t>
  </si>
  <si>
    <t>CODIA</t>
  </si>
  <si>
    <t xml:space="preserve">TOTAL A CONTRATAR </t>
  </si>
  <si>
    <t>TRANSPORTE</t>
  </si>
  <si>
    <t>LAMPARA EXTERIOR TIPO COBRA</t>
  </si>
  <si>
    <t>PAÑETE EXTERIOR</t>
  </si>
  <si>
    <t>PA</t>
  </si>
  <si>
    <t>ARENA Y GRAVA</t>
  </si>
  <si>
    <t xml:space="preserve">BOMBA DE SERVICIOS INTERNO </t>
  </si>
  <si>
    <t>VARIOS</t>
  </si>
  <si>
    <t>VALLA ANUNCIANDO OBRA 16' X 10' IMPRESION FULL COLOR CONTENIENDO LOGO DE INAPA, NOMBRE DE PROYECTO Y CONTRATISTA. ESTRUCTURA EN TUBOS GALVANIZADOS 1 1/2"X 1 1/2" Y SOPORTES EN TUBO CUAD. 4" X 4"</t>
  </si>
  <si>
    <t>CAMPAMENTO (INCLUYE ALQUILER DE CASA  O SOLAR CON CASETA DE MATERIALES CON (IU) BAÑO MOVIL)</t>
  </si>
  <si>
    <t>DISEÑO Y SUPERVISIÓN DE INAPA</t>
  </si>
  <si>
    <t>TOTAL DE COSTOS INDIRECTOS</t>
  </si>
  <si>
    <t>Provincia: MONTE PLATA</t>
  </si>
  <si>
    <t xml:space="preserve">Obra: REHABILITACIÓN PLANTA POTABILIZADORA ACUEDUCTO MONTE PLATA </t>
  </si>
  <si>
    <t>ZONA: IV</t>
  </si>
  <si>
    <t>PLANTA POTABILIZADORA</t>
  </si>
  <si>
    <t xml:space="preserve">U </t>
  </si>
  <si>
    <t xml:space="preserve">RAPILLADOR DE TECHO Y PAREDES </t>
  </si>
  <si>
    <t>EQUIPAMIENTO DE TINA</t>
  </si>
  <si>
    <t>APLICACIÓN DE 2 MANOS DE FIBRA DE VIDRIO Y RESINA DE SECADO</t>
  </si>
  <si>
    <t>CURADO DE SUPERFICIE CON THINNER</t>
  </si>
  <si>
    <t>DOSIFICADOR</t>
  </si>
  <si>
    <t xml:space="preserve">DESMONTE DE COMPUERTAS EXISTENTE </t>
  </si>
  <si>
    <t xml:space="preserve">SUMINISTRO MATERIAL DE FILTRO </t>
  </si>
  <si>
    <t>ARENA e=0.80 M + 10% REACOMODO</t>
  </si>
  <si>
    <t>CAPA TORPEDO e=0.10 M + 15% REACOMODO</t>
  </si>
  <si>
    <t>GRAVA 1/8" @ 1/4" e=0.05 M + 15% REACOMODO</t>
  </si>
  <si>
    <t>GRAVA 1/4" @ 3/4" e=0.05 M + 15% REACOMODO</t>
  </si>
  <si>
    <t>GRAVA 3/4" @ 11/2" e=0.05 M + 15% REACOMODO</t>
  </si>
  <si>
    <t>GRAVA 11/2" @ 21/2" e=0.20 M + 15% REACOMODO</t>
  </si>
  <si>
    <t>ENVASADO ARENA Y CAPA TORPEDO</t>
  </si>
  <si>
    <t>SEDIMENTADOR</t>
  </si>
  <si>
    <t>COMPUERTAS</t>
  </si>
  <si>
    <t xml:space="preserve">DESMONTE DE COMPUERTAS  </t>
  </si>
  <si>
    <t>MOVIMIENTO DE TIERRA</t>
  </si>
  <si>
    <t>PAÑETE INTERIOR</t>
  </si>
  <si>
    <t xml:space="preserve">PAÑETE EN TECHO </t>
  </si>
  <si>
    <t xml:space="preserve">FINO DE TECHO </t>
  </si>
  <si>
    <t>PINTURA (INC. BASE BLANCA)</t>
  </si>
  <si>
    <t xml:space="preserve">ANTEPECHO </t>
  </si>
  <si>
    <t xml:space="preserve">ZABALETA </t>
  </si>
  <si>
    <t>ACERA EXTERIOR 0.60 M</t>
  </si>
  <si>
    <t>INTALACIONES ELECTRICAS</t>
  </si>
  <si>
    <t xml:space="preserve">LOGO Y LETRERO DE INAPA </t>
  </si>
  <si>
    <t>LIMPIEZA FINAL</t>
  </si>
  <si>
    <t>TRABAJOS PRELIMINARES</t>
  </si>
  <si>
    <t>BOTE DE MATERIAL SOBRANTE (IN SITU)</t>
  </si>
  <si>
    <t>II</t>
  </si>
  <si>
    <t>III</t>
  </si>
  <si>
    <t>IV</t>
  </si>
  <si>
    <t>V</t>
  </si>
  <si>
    <t>VI</t>
  </si>
  <si>
    <t>VII</t>
  </si>
  <si>
    <t>VIII</t>
  </si>
  <si>
    <t>IX</t>
  </si>
  <si>
    <t>SUB-TOTAL FASE B</t>
  </si>
  <si>
    <t xml:space="preserve">                          PREPARADO POR :</t>
  </si>
  <si>
    <t>X</t>
  </si>
  <si>
    <t>EQUIPAMIENTO DE LABORATORIO</t>
  </si>
  <si>
    <t>M²</t>
  </si>
  <si>
    <t>M³</t>
  </si>
  <si>
    <t>P²</t>
  </si>
  <si>
    <t>EQUIPO DE PRUEBA DE JARRAS (AGITADOR MULTIPLE)</t>
  </si>
  <si>
    <r>
      <t>M</t>
    </r>
    <r>
      <rPr>
        <sz val="10"/>
        <rFont val="Calibri"/>
        <family val="2"/>
      </rPr>
      <t>²</t>
    </r>
  </si>
  <si>
    <t>RESANE Y MASILLA DE PARED</t>
  </si>
  <si>
    <r>
      <t>FINO DE FONDO CON PENDIENTE A DESAG</t>
    </r>
    <r>
      <rPr>
        <sz val="10"/>
        <rFont val="Calibri"/>
        <family val="2"/>
      </rPr>
      <t>Ü</t>
    </r>
    <r>
      <rPr>
        <sz val="10"/>
        <rFont val="Arial"/>
        <family val="2"/>
      </rPr>
      <t xml:space="preserve">ES </t>
    </r>
  </si>
  <si>
    <r>
      <t>DESAG</t>
    </r>
    <r>
      <rPr>
        <sz val="10"/>
        <rFont val="Calibri"/>
        <family val="2"/>
      </rPr>
      <t>Ü</t>
    </r>
    <r>
      <rPr>
        <sz val="10"/>
        <rFont val="Arial"/>
        <family val="2"/>
      </rPr>
      <t xml:space="preserve">E DE PISOS EN INTERIOR DE TINA </t>
    </r>
  </si>
  <si>
    <t>MES</t>
  </si>
  <si>
    <t>M³/KM</t>
  </si>
  <si>
    <t xml:space="preserve">TRANSPORTE DE MATERIAL </t>
  </si>
  <si>
    <t>RELLENO DE REPOSICIÓN</t>
  </si>
  <si>
    <t>CASA DE CLORACIÓN</t>
  </si>
  <si>
    <t>LAVADO A PRESIÓN DE VIGUETILLAS Y MUROS</t>
  </si>
  <si>
    <t xml:space="preserve">COLOCACIÓN MATERIAL DE FILTRO </t>
  </si>
  <si>
    <t>EXTRACCIÓN MATERIAL FILTRANTE</t>
  </si>
  <si>
    <t>BOTE DE MATERIAL EXTRAIDO C/CAMIÓN D= 5 KM (INCLUYE ESPARCIMIENTO EN BPTADERO)</t>
  </si>
  <si>
    <t>SUMINISTRO Y COLOCACIÓN DE COMPUERTAS DE SALIDA (0.84 x 0.88)</t>
  </si>
  <si>
    <t>SUMINISTRO Y COLOCACIÓN DE COMPUERTAS DE SALIDA (1.30 x 1.10)</t>
  </si>
  <si>
    <t xml:space="preserve">CORRECCIÓN DE GRIETAS </t>
  </si>
  <si>
    <t xml:space="preserve">SUMINISTRO Y COLOCACIÓN COMPUERTAS DE ENTRADA A FILTRO ( 0.45 X 0.55 ) EN ACERO INOXIDABLE  </t>
  </si>
  <si>
    <t>LIMPIEZA CON LAVADO A PRESIÓN DE MUROS (822 M2)</t>
  </si>
  <si>
    <t xml:space="preserve">BOTE DE PLACAS EXTRAIDAS C/CAMIÓN D= 5 KM </t>
  </si>
  <si>
    <t xml:space="preserve">EXTRACCIÓN DE  PLACAS DE ASBETO CEMENTO (41 UD) </t>
  </si>
  <si>
    <t>LAVADO A PRESIÓN DE SUPERFICIE</t>
  </si>
  <si>
    <t>SUMINISTRO Y COLOCACIÓN DE TUBERIA DE 1½" PVC (SCH-40) PARA EL DOSIFICADOR.</t>
  </si>
  <si>
    <t>LIMPIEZA DE AREA (RASPILLADO,  PULIDO DE PAREDES Y LAVADO A PRESIÓN)</t>
  </si>
  <si>
    <t xml:space="preserve">SUMINISTRO Y COLOCACIÓN DE PANEL DE BREAKER 4/8 C, 125 AMPS. INCL.BREAKER </t>
  </si>
  <si>
    <t>SUMINISTRO Y COLOCACIÓN DE ROSETA DE PORCELANA CON BOMBILLA DE BAJO CONSUMO</t>
  </si>
  <si>
    <r>
      <t>TRABAJOS DE ADECUACI</t>
    </r>
    <r>
      <rPr>
        <b/>
        <sz val="10"/>
        <rFont val="Calibri"/>
        <family val="2"/>
      </rPr>
      <t>Ó</t>
    </r>
    <r>
      <rPr>
        <b/>
        <sz val="10"/>
        <rFont val="Arial"/>
        <family val="2"/>
      </rPr>
      <t>N</t>
    </r>
  </si>
  <si>
    <r>
      <t>IMPERMEABLIZANTE DE TECHO CON LONA ASF</t>
    </r>
    <r>
      <rPr>
        <sz val="10"/>
        <rFont val="Calibri"/>
        <family val="2"/>
      </rPr>
      <t>Á</t>
    </r>
    <r>
      <rPr>
        <sz val="10"/>
        <rFont val="Arial"/>
        <family val="2"/>
      </rPr>
      <t>LTICA DE 4 MM</t>
    </r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</si>
  <si>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DE PUERTA ENTRADA DE DOS HOJAS (1.80 M INCLUYE LLAVIN)</t>
    </r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</si>
  <si>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DE AGITADORES DE SULFATO CON MOTOR EL</t>
    </r>
    <r>
      <rPr>
        <sz val="10"/>
        <rFont val="Calibri"/>
        <family val="2"/>
      </rPr>
      <t>É</t>
    </r>
    <r>
      <rPr>
        <sz val="10"/>
        <rFont val="Arial"/>
        <family val="2"/>
      </rPr>
      <t>CTRICO DE 1 HP Y ASPAS MET</t>
    </r>
    <r>
      <rPr>
        <sz val="10"/>
        <rFont val="Calibri"/>
        <family val="2"/>
      </rPr>
      <t>Á</t>
    </r>
    <r>
      <rPr>
        <sz val="10"/>
        <rFont val="Arial"/>
        <family val="2"/>
      </rPr>
      <t xml:space="preserve">LICAS </t>
    </r>
  </si>
  <si>
    <r>
      <t>PUERTA POLIMET</t>
    </r>
    <r>
      <rPr>
        <sz val="10"/>
        <rFont val="Calibri"/>
        <family val="2"/>
      </rPr>
      <t>Á</t>
    </r>
    <r>
      <rPr>
        <sz val="10"/>
        <rFont val="Arial"/>
        <family val="2"/>
      </rPr>
      <t xml:space="preserve">LICA BLANCA </t>
    </r>
  </si>
  <si>
    <r>
      <t>IMPERMEABILIZACI</t>
    </r>
    <r>
      <rPr>
        <sz val="10"/>
        <rFont val="Calibri"/>
        <family val="2"/>
      </rPr>
      <t>Ó</t>
    </r>
    <r>
      <rPr>
        <sz val="10"/>
        <rFont val="Arial"/>
        <family val="2"/>
      </rPr>
      <t>N EN TINA CON BLOCKAID</t>
    </r>
  </si>
  <si>
    <t xml:space="preserve">EXCAVACIÓN EN TIERRA A MANO </t>
  </si>
  <si>
    <t xml:space="preserve">M </t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</si>
  <si>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 xml:space="preserve">N INTERRUCTORES SENCILLOS </t>
    </r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</si>
  <si>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DE LUZ CENITAL</t>
    </r>
  </si>
  <si>
    <t xml:space="preserve">SUMINISTRO Y COLOCACIÓN TOMACORRIENTES SENCILLOS </t>
  </si>
  <si>
    <t xml:space="preserve">SUMINISTRO Y DIFERENCIAL MANUAL CON SISTEMA DE RODAMIENTO CON CAPACIDAD PARA 2 TONELADAS </t>
  </si>
  <si>
    <t xml:space="preserve">LIMPIEZA DE AREA </t>
  </si>
  <si>
    <t>TURBIDIMETRO NEFELOMÉTRICO</t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</si>
  <si>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LLAVE DE PASO DE BOLA Ø¾”, METÁLICA</t>
    </r>
  </si>
  <si>
    <t>SUMINISTRO Y COLOCACIÓN TANQUE HIDRONEUMÁTICO DE 50 GLNS</t>
  </si>
  <si>
    <t>SUMINISTRO Y COLOCACIÓN VALV. CHECK  HORIZONTAL  Ø¾”</t>
  </si>
  <si>
    <t>SUMINISTRO Y COLOCACIÓN LLAVE DE PASO DE BOLA Ø½”, METÁLICA</t>
  </si>
  <si>
    <t xml:space="preserve">SUMINISTRO Y COLOCACIÓN ACESSORIOS </t>
  </si>
  <si>
    <t xml:space="preserve">MULTIPARAMÉTRICO PORTÁTIL </t>
  </si>
  <si>
    <t>MATERIALES GASTABLES MENORES</t>
  </si>
  <si>
    <t>KIT DE CLORO LIBRE Y TOTAL</t>
  </si>
  <si>
    <t>BALANZA</t>
  </si>
  <si>
    <t>TERMOMETRO PARA USO GENERAL</t>
  </si>
  <si>
    <t>CONO IMHOFF CON BASE</t>
  </si>
  <si>
    <t>MATRAZ VOLUMETRICO 1000 ML</t>
  </si>
  <si>
    <t>MATRAZ VOLUMETRICO 500 ML</t>
  </si>
  <si>
    <t>MATRAZ VOLUMETRICO 100 ML</t>
  </si>
  <si>
    <t xml:space="preserve">SIMINISTRO Y COLOCACIÓN DE ELEVADOR DE SULFATO CON DIFERENCIAL ELÉCTRICO INDUSTRIAL 1 TON </t>
  </si>
  <si>
    <r>
      <t>PINTURA ACR</t>
    </r>
    <r>
      <rPr>
        <sz val="10"/>
        <rFont val="Calibri"/>
        <family val="2"/>
      </rPr>
      <t>Í</t>
    </r>
    <r>
      <rPr>
        <sz val="10"/>
        <rFont val="Arial"/>
        <family val="2"/>
      </rPr>
      <t>LICA EXTERIOR E INTERIOR DE ALMAC</t>
    </r>
    <r>
      <rPr>
        <sz val="10"/>
        <rFont val="Calibri"/>
        <family val="2"/>
      </rPr>
      <t>É</t>
    </r>
    <r>
      <rPr>
        <sz val="10"/>
        <rFont val="Arial"/>
        <family val="2"/>
      </rPr>
      <t>N CASA DE QU</t>
    </r>
    <r>
      <rPr>
        <sz val="10"/>
        <rFont val="Calibri"/>
        <family val="2"/>
      </rPr>
      <t>Í</t>
    </r>
    <r>
      <rPr>
        <sz val="10"/>
        <rFont val="Arial"/>
        <family val="2"/>
      </rPr>
      <t>MICOS (TECHO Y PARED)</t>
    </r>
  </si>
  <si>
    <t>MANTENIMIENTO (PULIDO, ANTICORROSIVO Y PINTURA INDUSTRIAL AZUL) A PERFIL METÁLICO, BASE DE AGITADORES.</t>
  </si>
  <si>
    <r>
      <t>PISO HORMIG</t>
    </r>
    <r>
      <rPr>
        <sz val="10"/>
        <rFont val="Calibri"/>
        <family val="2"/>
      </rPr>
      <t>Ó</t>
    </r>
    <r>
      <rPr>
        <sz val="10"/>
        <rFont val="Arial"/>
        <family val="2"/>
      </rPr>
      <t>N SIMPLE PULIDO</t>
    </r>
  </si>
  <si>
    <r>
      <t>PANEL DISTRIBUCI</t>
    </r>
    <r>
      <rPr>
        <sz val="10"/>
        <rFont val="Calibri"/>
        <family val="2"/>
      </rPr>
      <t>Ó</t>
    </r>
    <r>
      <rPr>
        <sz val="10"/>
        <rFont val="Arial"/>
        <family val="2"/>
      </rPr>
      <t xml:space="preserve">N 4 ESPACIOS </t>
    </r>
  </si>
  <si>
    <r>
      <t>BOMBA ROMPEDORA DE PRESI</t>
    </r>
    <r>
      <rPr>
        <sz val="10"/>
        <rFont val="Calibri"/>
        <family val="2"/>
      </rPr>
      <t>Ó</t>
    </r>
    <r>
      <rPr>
        <sz val="10"/>
        <rFont val="Arial"/>
        <family val="2"/>
      </rPr>
      <t>N TIPO BOOSTER DE 5.5 GPM</t>
    </r>
  </si>
  <si>
    <t>ARRANCADOR MAGNÉTICO 230 VOLTIOS</t>
  </si>
  <si>
    <r>
      <t>SISTEMA DE CLORACI</t>
    </r>
    <r>
      <rPr>
        <b/>
        <sz val="10"/>
        <rFont val="Calibri"/>
        <family val="2"/>
      </rPr>
      <t>Ó</t>
    </r>
    <r>
      <rPr>
        <b/>
        <sz val="10"/>
        <rFont val="Arial"/>
        <family val="2"/>
      </rPr>
      <t xml:space="preserve">N : </t>
    </r>
  </si>
  <si>
    <t>TERMINACIÓN DE SUPERFICIE</t>
  </si>
  <si>
    <t>Presupuesto : No.022  d/f  22/01/2021</t>
  </si>
  <si>
    <t xml:space="preserve">               ING. HORTENSIA LÓPEZ BUENO</t>
  </si>
  <si>
    <t xml:space="preserve">          ANALISTA DE COSTOS Y PRESUPUESTO </t>
  </si>
  <si>
    <r>
      <t>MEDIDA DE COMPENSACI</t>
    </r>
    <r>
      <rPr>
        <sz val="10"/>
        <rFont val="Calibri"/>
        <family val="2"/>
      </rPr>
      <t>Ó</t>
    </r>
    <r>
      <rPr>
        <sz val="10"/>
        <rFont val="Arial"/>
        <family val="2"/>
      </rPr>
      <t>N AMBIENTAL</t>
    </r>
  </si>
  <si>
    <r>
      <t>DIRECCION DE INGEN</t>
    </r>
    <r>
      <rPr>
        <b/>
        <sz val="10"/>
        <rFont val="Calibri"/>
        <family val="2"/>
      </rPr>
      <t>Í</t>
    </r>
    <r>
      <rPr>
        <b/>
        <sz val="10"/>
        <rFont val="Arial"/>
        <family val="2"/>
      </rPr>
      <t>ERIA</t>
    </r>
  </si>
  <si>
    <t>SUMINISTRO Y COLOCACION DE ACCESORIOS ELECTRICOS (INTERRUPTORES Y TOMACORRIENTES)</t>
  </si>
  <si>
    <r>
      <t xml:space="preserve">                        ING.SONIA RODR</t>
    </r>
    <r>
      <rPr>
        <sz val="10"/>
        <rFont val="Calibri"/>
        <family val="2"/>
      </rPr>
      <t>Í</t>
    </r>
    <r>
      <rPr>
        <sz val="10"/>
        <rFont val="Arial"/>
        <family val="2"/>
      </rPr>
      <t>GUEZ</t>
    </r>
  </si>
  <si>
    <t xml:space="preserve">            ENC. DEPTO. DE COSTOS Y PRESUPUESTOS</t>
  </si>
  <si>
    <t xml:space="preserve">                     ING. JOSÉ MANUEL RIVAS PÉREZ</t>
  </si>
  <si>
    <t xml:space="preserve">            ANALISTA DE COSTOS Y PRESUPUESTOS</t>
  </si>
  <si>
    <t xml:space="preserve">                  ING. JOSÉ MANUEL AYBAR </t>
  </si>
  <si>
    <r>
      <t xml:space="preserve">                 DIRECTOR DE INGEN</t>
    </r>
    <r>
      <rPr>
        <sz val="10"/>
        <rFont val="Calibri"/>
        <family val="2"/>
      </rPr>
      <t>Í</t>
    </r>
    <r>
      <rPr>
        <sz val="10"/>
        <rFont val="Arial"/>
        <family val="2"/>
      </rPr>
      <t xml:space="preserve">ERIA  </t>
    </r>
  </si>
  <si>
    <r>
      <t xml:space="preserve">HORMIGÓN ARMADO </t>
    </r>
    <r>
      <rPr>
        <b/>
        <sz val="10"/>
        <color indexed="10"/>
        <rFont val="Arial"/>
        <family val="2"/>
      </rPr>
      <t>210</t>
    </r>
    <r>
      <rPr>
        <b/>
        <sz val="10"/>
        <rFont val="Arial"/>
        <family val="2"/>
      </rPr>
      <t xml:space="preserve"> KG/CM</t>
    </r>
    <r>
      <rPr>
        <b/>
        <sz val="10"/>
        <rFont val="Calibri"/>
        <family val="2"/>
      </rPr>
      <t>²</t>
    </r>
    <r>
      <rPr>
        <b/>
        <sz val="8.9"/>
        <rFont val="Arial"/>
        <family val="2"/>
      </rPr>
      <t xml:space="preserve"> </t>
    </r>
    <r>
      <rPr>
        <b/>
        <sz val="10"/>
        <rFont val="Arial"/>
        <family val="2"/>
      </rPr>
      <t>EN:</t>
    </r>
  </si>
  <si>
    <r>
      <t xml:space="preserve">ZAPATA DE COLUMNAS DE 1.00 X 1.00 </t>
    </r>
    <r>
      <rPr>
        <sz val="10"/>
        <color indexed="36"/>
        <rFont val="Arial"/>
        <family val="2"/>
      </rPr>
      <t>(1.93 QQ/M3)</t>
    </r>
  </si>
  <si>
    <r>
      <t xml:space="preserve">VIGA DE 0.30 X 0.35 </t>
    </r>
    <r>
      <rPr>
        <sz val="10"/>
        <color indexed="36"/>
        <rFont val="Arial"/>
        <family val="2"/>
      </rPr>
      <t>(2.24 QQ/M3)</t>
    </r>
  </si>
  <si>
    <r>
      <t xml:space="preserve">LOSA DE TECHO 0.15 </t>
    </r>
    <r>
      <rPr>
        <sz val="10"/>
        <color indexed="36"/>
        <rFont val="Arial"/>
        <family val="2"/>
      </rPr>
      <t>(1.28 QQ/M3)</t>
    </r>
  </si>
  <si>
    <t>COLUMNA 0.30 X 0.30 (XXX QQ/M3)</t>
  </si>
  <si>
    <t>SUMINISTRO E INSTALACIÓN DE PLACAS EN POLIPROPILENO DE 1" CON PERFILES ALUMINIO DE       2' 'X 2 X 3/8''</t>
  </si>
  <si>
    <t>SUMINISTRO Y COLOCACIÓN DE COMPUERTAS DE ENTRADA DOBLE ACCIÓN (0.85 x 0.70)</t>
  </si>
  <si>
    <t>DOSIFICADOR DE CLORO APLICACIÓN AL VACIO CON RANGO DE APLICACIÓN DE 0-200 LB/DIAS</t>
  </si>
  <si>
    <r>
      <t>SUMINISTRO Y COLOCACIÓN DE PERFIL MET</t>
    </r>
    <r>
      <rPr>
        <sz val="10"/>
        <color indexed="10"/>
        <rFont val="Calibri"/>
        <family val="2"/>
      </rPr>
      <t>Á</t>
    </r>
    <r>
      <rPr>
        <sz val="10"/>
        <color indexed="10"/>
        <rFont val="Arial"/>
        <family val="2"/>
      </rPr>
      <t>LICO PARA SISTEMA DE CARGA W8x31</t>
    </r>
  </si>
  <si>
    <t>SUMINISTRO Y COLOCACIÓN BOMBA HORIZONTAL DE 5 HP (INCLUYE SUMINISTRO E INSTALACION)</t>
  </si>
  <si>
    <t>SUMINISTRO Y COLOCACIÓN TUBERÍAS DE Ø2”,  PVC SCH 40</t>
  </si>
  <si>
    <t>L=</t>
  </si>
  <si>
    <t>precio</t>
  </si>
  <si>
    <t>ADECUACIÓN DE AREA</t>
  </si>
  <si>
    <t xml:space="preserve">SISTEMA DE CLORACIÓN : </t>
  </si>
  <si>
    <t>SISTEMA DE LIMPIEZA</t>
  </si>
  <si>
    <t>MURO DE BLOCK</t>
  </si>
  <si>
    <t>TINAS</t>
  </si>
  <si>
    <t xml:space="preserve">BAÑO </t>
  </si>
  <si>
    <t>P.A</t>
  </si>
  <si>
    <t>PLANTA POTABILIZADORA 75 LPS</t>
  </si>
  <si>
    <t>TRABAJOS DE ADECUACIÓN</t>
  </si>
  <si>
    <t>ELÉCTRICOS</t>
  </si>
  <si>
    <t>INTALACIONES ELÉCTRICAS</t>
  </si>
  <si>
    <t>ÁREA EXTERNA</t>
  </si>
  <si>
    <t>VERJA EN BLOQUES DE 6" VIOLINADOS</t>
  </si>
  <si>
    <t>MOVIMIENTO DE TIERRA:</t>
  </si>
  <si>
    <t>1.1.1</t>
  </si>
  <si>
    <t>1.1.2</t>
  </si>
  <si>
    <t>1.1.3</t>
  </si>
  <si>
    <t>HORMIGÓN ARMADO EN:</t>
  </si>
  <si>
    <t>1.2.1</t>
  </si>
  <si>
    <t>1.2.2</t>
  </si>
  <si>
    <t>1.2.3</t>
  </si>
  <si>
    <t>1.2.4</t>
  </si>
  <si>
    <t>1.2.5</t>
  </si>
  <si>
    <t>1.2.6</t>
  </si>
  <si>
    <t>MUROS</t>
  </si>
  <si>
    <t>1.3.1</t>
  </si>
  <si>
    <t>1.3.2</t>
  </si>
  <si>
    <t>1.4.1</t>
  </si>
  <si>
    <t>1.4.2</t>
  </si>
  <si>
    <t>1.5.1</t>
  </si>
  <si>
    <t>1.5.2</t>
  </si>
  <si>
    <t>CASA DE QUÍMICOS</t>
  </si>
  <si>
    <t>M³C</t>
  </si>
  <si>
    <t>M³E</t>
  </si>
  <si>
    <t>Nº</t>
  </si>
  <si>
    <t>DESCRIPCIÓN</t>
  </si>
  <si>
    <t>Suministro y colocación de elevador de sulfato con diferencial eléctrico industrial 1 ton.</t>
  </si>
  <si>
    <t xml:space="preserve">Ud </t>
  </si>
  <si>
    <t xml:space="preserve">Rapillado de techo y paredes </t>
  </si>
  <si>
    <t xml:space="preserve">Fino de techo </t>
  </si>
  <si>
    <t>Impermeabilizante de techo con lona asfáltica de 4 mm</t>
  </si>
  <si>
    <t>Resane y masilla de pared</t>
  </si>
  <si>
    <r>
      <t>Pintura acrílica exterior e interior de almacén casa de qu</t>
    </r>
    <r>
      <rPr>
        <sz val="10"/>
        <rFont val="Calibri"/>
        <family val="2"/>
      </rPr>
      <t>í</t>
    </r>
    <r>
      <rPr>
        <sz val="10"/>
        <rFont val="Arial"/>
        <family val="2"/>
      </rPr>
      <t>micos (techo y pared)</t>
    </r>
  </si>
  <si>
    <t>Suministro y colocación de puerta entrada de dos hojas (1.80 m incluye llavín)</t>
  </si>
  <si>
    <t>Ud</t>
  </si>
  <si>
    <t xml:space="preserve">Limpieza final área de sulfato, las tinas y riel soporte de agitadores </t>
  </si>
  <si>
    <t>Suministro y colocación de agitadores de sulfato con motor eléctrico de 1.5 HPM, monofásico 115/240 v, frecuencia 60 Hz, 1,750 rpm con moto reductor, vástago ø3/4" acero inoxidable y aspas con 4 aletas.</t>
  </si>
  <si>
    <t>Bomba dosificadora de sulfato tipo diafragma ø1/2" HP rango de aplicación 0-10 GPM (incluye suministro, instalación, transporte y accesorios)</t>
  </si>
  <si>
    <t>Inodoro</t>
  </si>
  <si>
    <t>Lavamanos</t>
  </si>
  <si>
    <t>Mano de obra instalación (incluye desmonte de aparato existente)</t>
  </si>
  <si>
    <t>Puerta polimetálica blanca (incluye llavín)</t>
  </si>
  <si>
    <t>Suministro y colocación de roseta de porcelana con bombilla de bajo consumo</t>
  </si>
  <si>
    <t xml:space="preserve">Suministro y colocación de panel de breaker 4/8 c, 125 Amp Incl. Breaker </t>
  </si>
  <si>
    <t>Suministro y colocación de accesorios eléctricos (interruptores y tomacorrientes)</t>
  </si>
  <si>
    <t>Limpieza de area (raspillado,  pulido de paredes y lavado a presión)</t>
  </si>
  <si>
    <t>Impermeabilización en tina con blockaid</t>
  </si>
  <si>
    <r>
      <t>Fino de fondo con pendiente a desag</t>
    </r>
    <r>
      <rPr>
        <sz val="10"/>
        <rFont val="Calibri"/>
        <family val="2"/>
      </rPr>
      <t>ü</t>
    </r>
    <r>
      <rPr>
        <sz val="10"/>
        <rFont val="Arial"/>
        <family val="2"/>
      </rPr>
      <t xml:space="preserve">es </t>
    </r>
  </si>
  <si>
    <r>
      <t>Desag</t>
    </r>
    <r>
      <rPr>
        <sz val="10"/>
        <rFont val="Calibri"/>
        <family val="2"/>
      </rPr>
      <t>ü</t>
    </r>
    <r>
      <rPr>
        <sz val="10"/>
        <rFont val="Arial"/>
        <family val="2"/>
      </rPr>
      <t xml:space="preserve">e de pisos en interior de tina </t>
    </r>
  </si>
  <si>
    <t>Mantenimiento (pulido, anticorrosivo y pintura industrial azul) a perfil metálico, base de agitadores.</t>
  </si>
  <si>
    <t>Lavado a presión de superficie</t>
  </si>
  <si>
    <t>Aplicación de 2 manos de fibra de vidrio y resina de secado</t>
  </si>
  <si>
    <t>Curado de superficie con thinner</t>
  </si>
  <si>
    <t>Suministro y colocación de tubería de 1½" PVC (SCH-40) para el dosificador.</t>
  </si>
  <si>
    <t xml:space="preserve">Desmonte de compuertas existente </t>
  </si>
  <si>
    <t xml:space="preserve">Suministro y colocación compuertas de entrada a filtro ( 0.45 x 0.55 ) en acero inoxidable  </t>
  </si>
  <si>
    <t xml:space="preserve">Extracción de  placas de asbesto cemento (98 Ud) </t>
  </si>
  <si>
    <t>Suministro e instalación de placas en polipropileno de 1" con remaches de aluminio, por placas, de 4 mm</t>
  </si>
  <si>
    <t>Limpieza con lavado a presión de muros (822 m2)</t>
  </si>
  <si>
    <t xml:space="preserve">Bote de placas extraídas c/camión </t>
  </si>
  <si>
    <t xml:space="preserve">Corrección de grietas </t>
  </si>
  <si>
    <t xml:space="preserve">Desmonte de compuertas  </t>
  </si>
  <si>
    <t>Suministro y colocación de compuertas de entrada doble acción (0.85 m x 0.70 m)</t>
  </si>
  <si>
    <t>Suministro y colocación de compuertas de salida (1.30 m x 1.10 m)</t>
  </si>
  <si>
    <t>Suministro y colocación de compuertas de salida (0.84 m x 0.88 m)</t>
  </si>
  <si>
    <t>Arena y grava</t>
  </si>
  <si>
    <t xml:space="preserve"> M³ </t>
  </si>
  <si>
    <t>Bote de material extraído c/camión (incluye esparcimiento en botadero)</t>
  </si>
  <si>
    <t xml:space="preserve"> M³E </t>
  </si>
  <si>
    <t>Arena e=0.80 m + 10% reacomodo</t>
  </si>
  <si>
    <t>Capa torpedo e=0.10 m + 15% reacomodo</t>
  </si>
  <si>
    <t xml:space="preserve">Grava 1/8" @ 1/4" e=0.05 m </t>
  </si>
  <si>
    <t xml:space="preserve">Grava 1/4" @ 3/4" e=0.05 m </t>
  </si>
  <si>
    <t xml:space="preserve">Grava 3/4" @ 11/2" e=0.05 m </t>
  </si>
  <si>
    <t xml:space="preserve">grava 11/2" @ 21/2" e=0.20 m </t>
  </si>
  <si>
    <t xml:space="preserve">Transporte de material </t>
  </si>
  <si>
    <t>Grava 1/4" @ 3/4" e=0.05 m</t>
  </si>
  <si>
    <t xml:space="preserve">Grava 11/2" @ 21/2" e=0.20 m </t>
  </si>
  <si>
    <t xml:space="preserve">Envasado arena, capa torpedo y grava menos de 1/4" </t>
  </si>
  <si>
    <t>Lavado a presión de viguetillas y muros</t>
  </si>
  <si>
    <t>Adecuación de área</t>
  </si>
  <si>
    <t>Replanteo</t>
  </si>
  <si>
    <t xml:space="preserve">Excavación en tierra a mano </t>
  </si>
  <si>
    <t>Relleno de reposición a mano</t>
  </si>
  <si>
    <t>Bote de material sobrante (in situ)</t>
  </si>
  <si>
    <r>
      <t>HORMIGÓN ARMADO 280 KG/CM</t>
    </r>
    <r>
      <rPr>
        <b/>
        <sz val="10"/>
        <rFont val="Calibri"/>
        <family val="2"/>
      </rPr>
      <t>²</t>
    </r>
    <r>
      <rPr>
        <b/>
        <sz val="9"/>
        <rFont val="Arial"/>
        <family val="2"/>
      </rPr>
      <t xml:space="preserve"> </t>
    </r>
    <r>
      <rPr>
        <b/>
        <sz val="10"/>
        <rFont val="Arial"/>
        <family val="2"/>
      </rPr>
      <t>EN:</t>
    </r>
  </si>
  <si>
    <r>
      <t>Zapata de columnas de 1.00 x 1.00 (1.76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</si>
  <si>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Zapata de muro (0.81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</si>
  <si>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Columna 0.30 x 0.30 (6.73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</si>
  <si>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Viga de 0.30 x 0.35 (4.67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</si>
  <si>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Losa de techo 0.15 (1.00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</si>
  <si>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De 6" BNP con 3/8" @ 0.60 m</t>
  </si>
  <si>
    <t>Pañete exterior</t>
  </si>
  <si>
    <t xml:space="preserve">Pañete en techo </t>
  </si>
  <si>
    <t>Pintura (inc. Base blanca)</t>
  </si>
  <si>
    <t>Piso hormigón con malla electrosoldada D2.3 x D2.3</t>
  </si>
  <si>
    <t xml:space="preserve">Cantos </t>
  </si>
  <si>
    <t xml:space="preserve">Antepecho </t>
  </si>
  <si>
    <t xml:space="preserve">Desagüe de techo ø2" </t>
  </si>
  <si>
    <t>Acera exterior 0.60 m</t>
  </si>
  <si>
    <t>Salida luz cenital</t>
  </si>
  <si>
    <t xml:space="preserve">Salida interruptor sencillo </t>
  </si>
  <si>
    <t>Salida tomacorriente 120 v doble</t>
  </si>
  <si>
    <t xml:space="preserve">Salida panel distribución 2/4 espacios </t>
  </si>
  <si>
    <t xml:space="preserve">Logo y letrero de INAPA </t>
  </si>
  <si>
    <t>Dosificador de cloro aplicación por solución con rango de 0-100 lb /día (inc. Inyector de cloro y regulador de flujo)</t>
  </si>
  <si>
    <t>Bomba dosificadora ½ H.P tipo booster</t>
  </si>
  <si>
    <t>Filtro de cloro</t>
  </si>
  <si>
    <t>Manómetro en glicerina</t>
  </si>
  <si>
    <t>Válvula de globo PVC ø1"</t>
  </si>
  <si>
    <t>Soporte manifold, en GRP.</t>
  </si>
  <si>
    <t>Main fold conducción cloro gas, (tubería ø1" PVC SCH-80)</t>
  </si>
  <si>
    <t>Diferencial manual capacidad 3 t.</t>
  </si>
  <si>
    <t>Riel en piso para rodaje de cilindros (angular 1/4"x3"x3") H.N</t>
  </si>
  <si>
    <t>Balanza electrónica para dos cilindros de 2000 libras con pantalla digital</t>
  </si>
  <si>
    <t>Rodillos de gomas (para apoyo de cilindro)</t>
  </si>
  <si>
    <t>Suministro y colocación de perfil metálico para sistema de carga w8x21</t>
  </si>
  <si>
    <t>Detector de cloro</t>
  </si>
  <si>
    <t xml:space="preserve">Difusor de cloro </t>
  </si>
  <si>
    <t>Mano de obra</t>
  </si>
  <si>
    <t>Suministro y colocación bomba horizontal de 3 HP (incluye suministro e instalación)</t>
  </si>
  <si>
    <t>Suministro tanque hidroneumático de 50 gl</t>
  </si>
  <si>
    <t xml:space="preserve">Válvula de paso ø2" </t>
  </si>
  <si>
    <r>
      <t>Codo de Ø2" X 90</t>
    </r>
    <r>
      <rPr>
        <sz val="10"/>
        <rFont val="Calibri"/>
        <family val="2"/>
      </rPr>
      <t>°</t>
    </r>
    <r>
      <rPr>
        <sz val="9"/>
        <rFont val="Arial"/>
        <family val="2"/>
      </rPr>
      <t xml:space="preserve"> PVC</t>
    </r>
  </si>
  <si>
    <t>Tee Ø2 PVC</t>
  </si>
  <si>
    <t>Manguera tipo bombero 2" Long=50 pies</t>
  </si>
  <si>
    <t>Suministro y colocación tuberías de Ø2”,  PVC SCH 40</t>
  </si>
  <si>
    <t>Mano de  obra instalación</t>
  </si>
  <si>
    <t>Turbidímetro nefelométrico</t>
  </si>
  <si>
    <t xml:space="preserve">Multiparamétrico portátil </t>
  </si>
  <si>
    <t>Kit de cloro libre y total</t>
  </si>
  <si>
    <t>Equipo de prueba de jarras (agitador múltiple)</t>
  </si>
  <si>
    <t>Balanza</t>
  </si>
  <si>
    <t>Termómetro para uso general</t>
  </si>
  <si>
    <t>Cono Imhoff con base</t>
  </si>
  <si>
    <t xml:space="preserve">Jarra 2000 ml cuadrada marca Pyrex </t>
  </si>
  <si>
    <t>Manómetro manual</t>
  </si>
  <si>
    <t>Matraz volumétrico 1000 ml</t>
  </si>
  <si>
    <t>Matraz volumétrico 500 ml</t>
  </si>
  <si>
    <t>Matraz volumétrico 100 ml</t>
  </si>
  <si>
    <t>Materiales gastables menores</t>
  </si>
  <si>
    <t>Excavación zapatas  a mano</t>
  </si>
  <si>
    <r>
      <t>M</t>
    </r>
    <r>
      <rPr>
        <vertAlign val="superscript"/>
        <sz val="10"/>
        <color rgb="FF000000"/>
        <rFont val="Arial"/>
        <family val="2"/>
      </rPr>
      <t>3</t>
    </r>
  </si>
  <si>
    <t xml:space="preserve">Reposición material compactado 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</si>
  <si>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C</t>
    </r>
  </si>
  <si>
    <t>Bote de material con camión in situ</t>
  </si>
  <si>
    <r>
      <t>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E</t>
    </r>
  </si>
  <si>
    <r>
      <t>Zapata de muros (0.45 x 0.25) m  - 0.87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F᾽c=180 kg/cm²</t>
    </r>
  </si>
  <si>
    <r>
      <t>Zapata  de  columnas  (0.60 x 0.60 x 0.25) m - 2.08qq/m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F᾽c=180 kg/cm²</t>
    </r>
  </si>
  <si>
    <r>
      <t>Columnas de amarre (0.20 x 0.20) m - 4.36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F᾽c=210 kg/cm²</t>
    </r>
  </si>
  <si>
    <r>
      <t>Viga de amarre  BNP (0.15 x 0.20) m - 3.22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 F᾽c=210 kg/cm²</t>
    </r>
  </si>
  <si>
    <r>
      <t>Viga de amarre SNP (0.20 x 0.20) m - 2.45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 F᾽c=210 kg/cm²</t>
    </r>
  </si>
  <si>
    <t xml:space="preserve">Viga apoyo del riel puerta corrediza (0.20 X 0.20) m F᾽c=210 kg/cm² </t>
  </si>
  <si>
    <r>
      <t>M</t>
    </r>
    <r>
      <rPr>
        <vertAlign val="superscript"/>
        <sz val="10"/>
        <rFont val="Arial"/>
        <family val="2"/>
      </rPr>
      <t>3</t>
    </r>
  </si>
  <si>
    <t>Block 6"  ø3/8"@0.60 m  BNP</t>
  </si>
  <si>
    <r>
      <t>M</t>
    </r>
    <r>
      <rPr>
        <vertAlign val="superscript"/>
        <sz val="10"/>
        <color rgb="FF000000"/>
        <rFont val="Arial"/>
        <family val="2"/>
      </rPr>
      <t>2</t>
    </r>
  </si>
  <si>
    <t xml:space="preserve">Block 6"  ø3/8"@0.60 m  SNP violinado </t>
  </si>
  <si>
    <t>Pañete en vigas y columnas</t>
  </si>
  <si>
    <t>Cantos</t>
  </si>
  <si>
    <t>Pintura base blanca en vigas y columnas</t>
  </si>
  <si>
    <t xml:space="preserve">Acrílica azul turquesa en vigas y columnas </t>
  </si>
  <si>
    <t>Suministro y colocación de alambre galvanizado tipo trinchera</t>
  </si>
  <si>
    <t xml:space="preserve">Puerta corrediza Long=4.0 m </t>
  </si>
  <si>
    <t>Lámpara exterior tipo cobra</t>
  </si>
  <si>
    <t>Logo y letrero de INAPA</t>
  </si>
  <si>
    <t>Embellecimiento con gravilla</t>
  </si>
  <si>
    <t>Limpieza continua y final de área</t>
  </si>
  <si>
    <t>Campamento (incluye alquiler de casa  o solar con caseta de materiales con un baño móvil)</t>
  </si>
  <si>
    <t>Mes</t>
  </si>
  <si>
    <t>Honorarios profesionales</t>
  </si>
  <si>
    <t>Gastos administrativos</t>
  </si>
  <si>
    <t>Seguros, pólizas y fianzas</t>
  </si>
  <si>
    <t>Transporte</t>
  </si>
  <si>
    <t>Diseño y supervisión de INAPA</t>
  </si>
  <si>
    <t>Ley 6-86</t>
  </si>
  <si>
    <t>ITBIS de honorarios profesionales (ley 07-2007)</t>
  </si>
  <si>
    <t>Imprevistos</t>
  </si>
  <si>
    <t xml:space="preserve">Obra: MEJORAMIENTO PLANTA POTABILIZADORA 75 LPS, ACUEDUCTO MONTE PLATA </t>
  </si>
  <si>
    <t>Valla anunciando obra 16' x 10' impresión full color conteniendo logo de INAPA, nombre de proyecto y contratista. estructura en tubos galvanizados 1 ½"x 1 ½" y soportes en tubo cuadrado 4" x 4".</t>
  </si>
  <si>
    <t>COMPLETIVO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</si>
</sst>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(* #,##0.00_);_(* \(#,##0.00\);_(* &quot;-&quot;??_);_(@_)"/>
    <numFmt numFmtId="164" formatCode="&quot;RD$&quot;#,##0.00_);\(&quot;RD$&quot;#,##0.00\)"/>
    <numFmt numFmtId="165" formatCode="_(&quot;RD$&quot;* #,##0.00_);_(&quot;RD$&quot;* \(#,##0.00\);_(&quot;RD$&quot;* &quot;-&quot;??_);_(@_)"/>
    <numFmt numFmtId="166" formatCode="_-* #,##0\ &quot;€&quot;_-;\-* #,##0\ &quot;€&quot;_-;_-* &quot;-&quot;\ &quot;€&quot;_-;_-@_-"/>
    <numFmt numFmtId="167" formatCode="_-* #,##0.00\ &quot;€&quot;_-;\-* #,##0.00\ &quot;€&quot;_-;_-* &quot;-&quot;??\ &quot;€&quot;_-;_-@_-"/>
    <numFmt numFmtId="168" formatCode="_-* #,##0.00_-;\-* #,##0.00_-;_-* &quot;-&quot;??_-;_-@_-"/>
    <numFmt numFmtId="169" formatCode="_-* #,##0.00\ _€_-;\-* #,##0.00\ _€_-;_-* &quot;-&quot;??\ _€_-;_-@_-"/>
    <numFmt numFmtId="170" formatCode="#,##0.00;[Red]#,##0.00"/>
    <numFmt numFmtId="171" formatCode="#,##0.0"/>
    <numFmt numFmtId="172" formatCode="General_)"/>
    <numFmt numFmtId="173" formatCode="0.0%"/>
    <numFmt numFmtId="174" formatCode="&quot;$&quot;#,##0.00;\-&quot;$&quot;#,##0.00"/>
    <numFmt numFmtId="175" formatCode="0.000"/>
    <numFmt numFmtId="176" formatCode="0.0"/>
    <numFmt numFmtId="177" formatCode="0.00_)"/>
    <numFmt numFmtId="178" formatCode="#."/>
    <numFmt numFmtId="179" formatCode="#,##0.0_);\(#,##0.0\)"/>
    <numFmt numFmtId="180" formatCode="&quot;$&quot;#,##0.00;[Red]\-&quot;$&quot;#,##0.00"/>
    <numFmt numFmtId="181" formatCode="#.0"/>
    <numFmt numFmtId="182" formatCode="_([$€]* #,##0.00_);_([$€]* \(#,##0.00\);_([$€]* &quot;-&quot;??_);_(@_)"/>
    <numFmt numFmtId="183" formatCode="#,##0.00_ ;\-#,##0.00\ "/>
    <numFmt numFmtId="184" formatCode="_-* #,##0.00\ _R_D_$_-;\-* #,##0.00\ _R_D_$_-;_-* &quot;-&quot;??\ _R_D_$_-;_-@_-"/>
    <numFmt numFmtId="185" formatCode="_-* #,##0.0\ _€_-;\-* #,##0.0\ _€_-;_-* &quot;-&quot;??\ _€_-;_-@_-"/>
  </numFmts>
  <fonts count="49">
    <font>
      <sz val="10"/>
      <name val="Arial"/>
    </font>
    <font>
      <sz val="10"/>
      <name val="Arial"/>
    </font>
    <font>
      <sz val="10"/>
      <name val="Arial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2"/>
      <name val="Courier"/>
      <family val="3"/>
    </font>
    <font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2"/>
      <name val="Arial"/>
      <family val="2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i/>
      <sz val="16"/>
      <name val="Helv"/>
    </font>
    <font>
      <b/>
      <sz val="18"/>
      <color indexed="62"/>
      <name val="Cambria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name val="Tms Rmn"/>
    </font>
    <font>
      <sz val="10"/>
      <name val="Tahoma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8.9"/>
      <name val="Arial"/>
      <family val="2"/>
    </font>
    <font>
      <b/>
      <sz val="10"/>
      <color indexed="10"/>
      <name val="Arial"/>
      <family val="2"/>
    </font>
    <font>
      <sz val="10"/>
      <color indexed="36"/>
      <name val="Arial"/>
      <family val="2"/>
    </font>
    <font>
      <sz val="10"/>
      <color indexed="10"/>
      <name val="Arial"/>
      <family val="2"/>
    </font>
    <font>
      <sz val="10"/>
      <color indexed="10"/>
      <name val="Calibri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FBFBF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3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1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13" fillId="8" borderId="0" applyNumberFormat="0" applyBorder="0" applyAlignment="0" applyProtection="0"/>
    <xf numFmtId="0" fontId="18" fillId="16" borderId="1" applyNumberFormat="0" applyAlignment="0" applyProtection="0"/>
    <xf numFmtId="0" fontId="11" fillId="17" borderId="2" applyNumberFormat="0" applyAlignment="0" applyProtection="0"/>
    <xf numFmtId="169" fontId="4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8" fontId="3" fillId="0" borderId="0">
      <protection locked="0"/>
    </xf>
    <xf numFmtId="178" fontId="4" fillId="0" borderId="0">
      <protection locked="0"/>
    </xf>
    <xf numFmtId="178" fontId="4" fillId="0" borderId="0">
      <protection locked="0"/>
    </xf>
    <xf numFmtId="178" fontId="4" fillId="0" borderId="0">
      <protection locked="0"/>
    </xf>
    <xf numFmtId="178" fontId="4" fillId="0" borderId="0">
      <protection locked="0"/>
    </xf>
    <xf numFmtId="178" fontId="4" fillId="0" borderId="0">
      <protection locked="0"/>
    </xf>
    <xf numFmtId="178" fontId="4" fillId="0" borderId="0">
      <protection locked="0"/>
    </xf>
    <xf numFmtId="0" fontId="10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12" fillId="9" borderId="1" applyNumberFormat="0" applyAlignment="0" applyProtection="0"/>
    <xf numFmtId="0" fontId="15" fillId="0" borderId="6" applyNumberFormat="0" applyFill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1" fontId="2" fillId="0" borderId="0" applyFill="0" applyBorder="0" applyAlignment="0" applyProtection="0"/>
    <xf numFmtId="164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9" fontId="4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8" fillId="0" borderId="0" applyFont="0" applyFill="0" applyBorder="0" applyAlignment="0" applyProtection="0"/>
    <xf numFmtId="171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7" fillId="0" borderId="0"/>
    <xf numFmtId="177" fontId="22" fillId="0" borderId="0"/>
    <xf numFmtId="39" fontId="5" fillId="0" borderId="0"/>
    <xf numFmtId="0" fontId="2" fillId="0" borderId="0"/>
    <xf numFmtId="0" fontId="2" fillId="0" borderId="0"/>
    <xf numFmtId="0" fontId="2" fillId="0" borderId="0"/>
    <xf numFmtId="39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9" fontId="5" fillId="0" borderId="0"/>
    <xf numFmtId="0" fontId="2" fillId="0" borderId="0"/>
    <xf numFmtId="39" fontId="5" fillId="0" borderId="0"/>
    <xf numFmtId="0" fontId="41" fillId="0" borderId="0"/>
    <xf numFmtId="0" fontId="28" fillId="0" borderId="0"/>
    <xf numFmtId="0" fontId="2" fillId="0" borderId="0"/>
    <xf numFmtId="0" fontId="41" fillId="0" borderId="0"/>
    <xf numFmtId="0" fontId="2" fillId="0" borderId="0"/>
    <xf numFmtId="173" fontId="17" fillId="0" borderId="0"/>
    <xf numFmtId="168" fontId="17" fillId="0" borderId="0"/>
    <xf numFmtId="0" fontId="2" fillId="0" borderId="0"/>
    <xf numFmtId="0" fontId="2" fillId="0" borderId="0"/>
    <xf numFmtId="0" fontId="41" fillId="0" borderId="0"/>
    <xf numFmtId="39" fontId="29" fillId="0" borderId="0"/>
    <xf numFmtId="0" fontId="2" fillId="0" borderId="0"/>
    <xf numFmtId="0" fontId="2" fillId="0" borderId="0"/>
    <xf numFmtId="0" fontId="2" fillId="4" borderId="7" applyNumberFormat="0" applyFont="0" applyAlignment="0" applyProtection="0"/>
    <xf numFmtId="0" fontId="14" fillId="16" borderId="8" applyNumberForma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385">
    <xf numFmtId="0" fontId="0" fillId="0" borderId="0" xfId="0"/>
    <xf numFmtId="0" fontId="2" fillId="18" borderId="0" xfId="0" applyFont="1" applyFill="1" applyAlignment="1">
      <alignment vertical="top"/>
    </xf>
    <xf numFmtId="0" fontId="2" fillId="18" borderId="0" xfId="0" applyFont="1" applyFill="1" applyAlignment="1">
      <alignment horizontal="left" vertical="top"/>
    </xf>
    <xf numFmtId="0" fontId="24" fillId="18" borderId="0" xfId="0" applyFont="1" applyFill="1" applyAlignment="1">
      <alignment vertical="top"/>
    </xf>
    <xf numFmtId="0" fontId="2" fillId="18" borderId="9" xfId="0" applyFont="1" applyFill="1" applyBorder="1" applyAlignment="1">
      <alignment horizontal="center" vertical="top"/>
    </xf>
    <xf numFmtId="4" fontId="2" fillId="18" borderId="9" xfId="0" applyNumberFormat="1" applyFont="1" applyFill="1" applyBorder="1" applyAlignment="1">
      <alignment vertical="top"/>
    </xf>
    <xf numFmtId="169" fontId="2" fillId="18" borderId="0" xfId="53" applyFont="1" applyFill="1" applyBorder="1" applyAlignment="1">
      <alignment vertical="top"/>
    </xf>
    <xf numFmtId="0" fontId="2" fillId="18" borderId="0" xfId="0" applyFont="1" applyFill="1" applyBorder="1" applyAlignment="1">
      <alignment horizontal="right" vertical="top"/>
    </xf>
    <xf numFmtId="0" fontId="2" fillId="18" borderId="10" xfId="0" applyFont="1" applyFill="1" applyBorder="1" applyAlignment="1">
      <alignment vertical="top"/>
    </xf>
    <xf numFmtId="169" fontId="2" fillId="18" borderId="10" xfId="53" applyFont="1" applyFill="1" applyBorder="1" applyAlignment="1">
      <alignment vertical="top"/>
    </xf>
    <xf numFmtId="0" fontId="2" fillId="18" borderId="9" xfId="0" applyFont="1" applyFill="1" applyBorder="1" applyAlignment="1">
      <alignment vertical="top"/>
    </xf>
    <xf numFmtId="0" fontId="2" fillId="18" borderId="9" xfId="0" applyNumberFormat="1" applyFont="1" applyFill="1" applyBorder="1" applyAlignment="1">
      <alignment vertical="top" wrapText="1"/>
    </xf>
    <xf numFmtId="4" fontId="24" fillId="18" borderId="9" xfId="0" applyNumberFormat="1" applyFont="1" applyFill="1" applyBorder="1" applyAlignment="1">
      <alignment vertical="top"/>
    </xf>
    <xf numFmtId="169" fontId="2" fillId="18" borderId="0" xfId="53" applyFont="1" applyFill="1" applyAlignment="1">
      <alignment vertical="top"/>
    </xf>
    <xf numFmtId="0" fontId="2" fillId="18" borderId="0" xfId="0" applyFont="1" applyFill="1" applyBorder="1" applyAlignment="1">
      <alignment vertical="top" wrapText="1"/>
    </xf>
    <xf numFmtId="0" fontId="24" fillId="18" borderId="0" xfId="0" applyFont="1" applyFill="1" applyAlignment="1">
      <alignment horizontal="right" vertical="top"/>
    </xf>
    <xf numFmtId="0" fontId="24" fillId="18" borderId="0" xfId="0" applyFont="1" applyFill="1" applyAlignment="1">
      <alignment horizontal="center" vertical="top"/>
    </xf>
    <xf numFmtId="0" fontId="2" fillId="18" borderId="0" xfId="0" applyFont="1" applyFill="1" applyAlignment="1">
      <alignment horizontal="right" vertical="top"/>
    </xf>
    <xf numFmtId="0" fontId="2" fillId="18" borderId="0" xfId="0" applyFont="1" applyFill="1" applyAlignment="1">
      <alignment horizontal="center" vertical="top"/>
    </xf>
    <xf numFmtId="173" fontId="2" fillId="18" borderId="0" xfId="0" applyNumberFormat="1" applyFont="1" applyFill="1" applyAlignment="1">
      <alignment horizontal="center" vertical="top"/>
    </xf>
    <xf numFmtId="0" fontId="2" fillId="19" borderId="0" xfId="0" applyFont="1" applyFill="1" applyAlignment="1">
      <alignment vertical="top"/>
    </xf>
    <xf numFmtId="4" fontId="2" fillId="18" borderId="9" xfId="0" applyNumberFormat="1" applyFont="1" applyFill="1" applyBorder="1" applyAlignment="1">
      <alignment vertical="center"/>
    </xf>
    <xf numFmtId="0" fontId="2" fillId="18" borderId="9" xfId="0" applyNumberFormat="1" applyFont="1" applyFill="1" applyBorder="1" applyAlignment="1">
      <alignment horizontal="center" vertical="center" wrapText="1"/>
    </xf>
    <xf numFmtId="0" fontId="2" fillId="18" borderId="9" xfId="0" applyFont="1" applyFill="1" applyBorder="1" applyAlignment="1">
      <alignment horizontal="center" vertical="center"/>
    </xf>
    <xf numFmtId="39" fontId="2" fillId="18" borderId="9" xfId="0" applyNumberFormat="1" applyFont="1" applyFill="1" applyBorder="1" applyAlignment="1" applyProtection="1">
      <alignment vertical="center"/>
      <protection locked="0"/>
    </xf>
    <xf numFmtId="0" fontId="2" fillId="20" borderId="0" xfId="0" applyFont="1" applyFill="1" applyAlignment="1">
      <alignment vertical="top"/>
    </xf>
    <xf numFmtId="0" fontId="2" fillId="20" borderId="0" xfId="0" applyFont="1" applyFill="1" applyBorder="1" applyAlignment="1">
      <alignment vertical="top"/>
    </xf>
    <xf numFmtId="0" fontId="44" fillId="20" borderId="0" xfId="0" applyFont="1" applyFill="1" applyAlignment="1">
      <alignment vertical="top"/>
    </xf>
    <xf numFmtId="0" fontId="44" fillId="18" borderId="0" xfId="0" applyFont="1" applyFill="1" applyAlignment="1">
      <alignment vertical="top"/>
    </xf>
    <xf numFmtId="4" fontId="2" fillId="18" borderId="9" xfId="0" applyNumberFormat="1" applyFont="1" applyFill="1" applyBorder="1" applyAlignment="1"/>
    <xf numFmtId="183" fontId="2" fillId="18" borderId="9" xfId="0" applyNumberFormat="1" applyFont="1" applyFill="1" applyBorder="1" applyAlignment="1">
      <alignment vertical="center" wrapText="1"/>
    </xf>
    <xf numFmtId="183" fontId="2" fillId="18" borderId="9" xfId="0" applyNumberFormat="1" applyFont="1" applyFill="1" applyBorder="1" applyAlignment="1">
      <alignment horizontal="right" vertical="center" wrapText="1"/>
    </xf>
    <xf numFmtId="0" fontId="2" fillId="21" borderId="0" xfId="0" applyFont="1" applyFill="1" applyAlignment="1">
      <alignment vertical="top"/>
    </xf>
    <xf numFmtId="0" fontId="2" fillId="18" borderId="0" xfId="94" applyFont="1" applyFill="1" applyAlignment="1">
      <alignment vertical="top"/>
    </xf>
    <xf numFmtId="0" fontId="44" fillId="18" borderId="0" xfId="0" applyFont="1" applyFill="1" applyBorder="1" applyAlignment="1">
      <alignment vertical="top"/>
    </xf>
    <xf numFmtId="0" fontId="24" fillId="18" borderId="9" xfId="94" applyFont="1" applyFill="1" applyBorder="1" applyAlignment="1">
      <alignment horizontal="center" vertical="top"/>
    </xf>
    <xf numFmtId="183" fontId="2" fillId="18" borderId="9" xfId="55" applyNumberFormat="1" applyFont="1" applyFill="1" applyBorder="1" applyAlignment="1">
      <alignment vertical="top"/>
    </xf>
    <xf numFmtId="168" fontId="2" fillId="18" borderId="9" xfId="55" applyFont="1" applyFill="1" applyBorder="1" applyAlignment="1">
      <alignment horizontal="center" vertical="top"/>
    </xf>
    <xf numFmtId="10" fontId="2" fillId="18" borderId="9" xfId="55" applyNumberFormat="1" applyFont="1" applyFill="1" applyBorder="1" applyAlignment="1">
      <alignment vertical="top"/>
    </xf>
    <xf numFmtId="4" fontId="2" fillId="18" borderId="9" xfId="121" applyNumberFormat="1" applyFont="1" applyFill="1" applyBorder="1" applyAlignment="1">
      <alignment vertical="top"/>
    </xf>
    <xf numFmtId="185" fontId="2" fillId="22" borderId="9" xfId="55" applyNumberFormat="1" applyFont="1" applyFill="1" applyBorder="1" applyAlignment="1">
      <alignment horizontal="center" vertical="center" wrapText="1"/>
    </xf>
    <xf numFmtId="0" fontId="24" fillId="18" borderId="11" xfId="94" applyFont="1" applyFill="1" applyBorder="1" applyAlignment="1">
      <alignment horizontal="center" vertical="top"/>
    </xf>
    <xf numFmtId="0" fontId="2" fillId="18" borderId="0" xfId="94" applyFont="1" applyFill="1" applyBorder="1" applyAlignment="1">
      <alignment vertical="top"/>
    </xf>
    <xf numFmtId="43" fontId="2" fillId="18" borderId="0" xfId="58" applyFont="1" applyFill="1" applyBorder="1" applyAlignment="1">
      <alignment vertical="top"/>
    </xf>
    <xf numFmtId="0" fontId="24" fillId="18" borderId="0" xfId="94" applyFont="1" applyFill="1" applyBorder="1" applyAlignment="1">
      <alignment vertical="top"/>
    </xf>
    <xf numFmtId="0" fontId="44" fillId="23" borderId="0" xfId="0" applyFont="1" applyFill="1" applyAlignment="1">
      <alignment vertical="top"/>
    </xf>
    <xf numFmtId="0" fontId="2" fillId="18" borderId="9" xfId="0" applyFont="1" applyFill="1" applyBorder="1" applyAlignment="1">
      <alignment horizontal="right" vertical="center"/>
    </xf>
    <xf numFmtId="37" fontId="2" fillId="18" borderId="9" xfId="0" applyNumberFormat="1" applyFont="1" applyFill="1" applyBorder="1" applyAlignment="1">
      <alignment horizontal="right" vertical="center"/>
    </xf>
    <xf numFmtId="0" fontId="2" fillId="18" borderId="12" xfId="0" applyFont="1" applyFill="1" applyBorder="1" applyAlignment="1">
      <alignment vertical="center"/>
    </xf>
    <xf numFmtId="0" fontId="24" fillId="18" borderId="9" xfId="0" applyFont="1" applyFill="1" applyBorder="1" applyAlignment="1" applyProtection="1">
      <alignment horizontal="right" vertical="center"/>
    </xf>
    <xf numFmtId="0" fontId="24" fillId="18" borderId="11" xfId="0" applyFont="1" applyFill="1" applyBorder="1" applyAlignment="1" applyProtection="1">
      <alignment horizontal="right" vertical="center"/>
    </xf>
    <xf numFmtId="10" fontId="2" fillId="18" borderId="9" xfId="129" applyNumberFormat="1" applyFont="1" applyFill="1" applyBorder="1" applyAlignment="1">
      <alignment horizontal="right"/>
    </xf>
    <xf numFmtId="0" fontId="2" fillId="18" borderId="9" xfId="116" applyFont="1" applyFill="1" applyBorder="1" applyAlignment="1">
      <alignment horizontal="right" vertical="top" wrapText="1"/>
    </xf>
    <xf numFmtId="0" fontId="2" fillId="18" borderId="9" xfId="116" applyFont="1" applyFill="1" applyBorder="1" applyAlignment="1">
      <alignment horizontal="left" vertical="top" wrapText="1"/>
    </xf>
    <xf numFmtId="0" fontId="2" fillId="18" borderId="11" xfId="116" applyFont="1" applyFill="1" applyBorder="1" applyAlignment="1">
      <alignment horizontal="left" vertical="top" wrapText="1"/>
    </xf>
    <xf numFmtId="4" fontId="2" fillId="18" borderId="9" xfId="0" applyNumberFormat="1" applyFont="1" applyFill="1" applyBorder="1" applyAlignment="1" applyProtection="1">
      <alignment horizontal="right" vertical="center"/>
    </xf>
    <xf numFmtId="10" fontId="2" fillId="18" borderId="12" xfId="129" applyNumberFormat="1" applyFont="1" applyFill="1" applyBorder="1" applyAlignment="1">
      <alignment horizontal="right"/>
    </xf>
    <xf numFmtId="0" fontId="2" fillId="0" borderId="9" xfId="0" applyFont="1" applyFill="1" applyBorder="1" applyAlignment="1">
      <alignment horizontal="right" wrapText="1"/>
    </xf>
    <xf numFmtId="10" fontId="2" fillId="0" borderId="9" xfId="0" applyNumberFormat="1" applyFont="1" applyFill="1" applyBorder="1"/>
    <xf numFmtId="10" fontId="2" fillId="18" borderId="12" xfId="129" applyNumberFormat="1" applyFont="1" applyFill="1" applyBorder="1" applyAlignment="1">
      <alignment horizontal="right" vertical="center"/>
    </xf>
    <xf numFmtId="0" fontId="2" fillId="18" borderId="9" xfId="0" applyFont="1" applyFill="1" applyBorder="1" applyAlignment="1" applyProtection="1">
      <alignment horizontal="right" vertical="center"/>
    </xf>
    <xf numFmtId="39" fontId="2" fillId="18" borderId="9" xfId="0" applyNumberFormat="1" applyFont="1" applyFill="1" applyBorder="1" applyAlignment="1" applyProtection="1">
      <alignment vertical="top"/>
      <protection locked="0"/>
    </xf>
    <xf numFmtId="0" fontId="24" fillId="21" borderId="12" xfId="0" applyFont="1" applyFill="1" applyBorder="1" applyAlignment="1" applyProtection="1">
      <alignment horizontal="center" vertical="center"/>
    </xf>
    <xf numFmtId="0" fontId="24" fillId="21" borderId="12" xfId="0" applyFont="1" applyFill="1" applyBorder="1" applyAlignment="1" applyProtection="1">
      <alignment horizontal="right" vertical="center"/>
    </xf>
    <xf numFmtId="0" fontId="24" fillId="21" borderId="9" xfId="0" applyFont="1" applyFill="1" applyBorder="1" applyAlignment="1" applyProtection="1">
      <alignment horizontal="center" vertical="center"/>
    </xf>
    <xf numFmtId="0" fontId="24" fillId="21" borderId="0" xfId="0" applyFont="1" applyFill="1" applyBorder="1" applyAlignment="1" applyProtection="1">
      <alignment horizontal="center" vertical="center"/>
    </xf>
    <xf numFmtId="4" fontId="24" fillId="21" borderId="9" xfId="0" applyNumberFormat="1" applyFont="1" applyFill="1" applyBorder="1" applyAlignment="1">
      <alignment horizontal="right" vertical="center"/>
    </xf>
    <xf numFmtId="0" fontId="2" fillId="18" borderId="9" xfId="0" applyNumberFormat="1" applyFont="1" applyFill="1" applyBorder="1" applyAlignment="1">
      <alignment vertical="center" wrapText="1"/>
    </xf>
    <xf numFmtId="0" fontId="2" fillId="18" borderId="11" xfId="120" applyFont="1" applyFill="1" applyBorder="1" applyAlignment="1">
      <alignment horizontal="right"/>
    </xf>
    <xf numFmtId="10" fontId="2" fillId="18" borderId="9" xfId="125" applyNumberFormat="1" applyFont="1" applyFill="1" applyBorder="1" applyAlignment="1">
      <alignment vertical="center"/>
    </xf>
    <xf numFmtId="0" fontId="2" fillId="18" borderId="9" xfId="120" applyFont="1" applyFill="1" applyBorder="1" applyAlignment="1">
      <alignment horizontal="center" vertical="center"/>
    </xf>
    <xf numFmtId="168" fontId="2" fillId="18" borderId="9" xfId="55" applyFont="1" applyFill="1" applyBorder="1" applyAlignment="1" applyProtection="1">
      <alignment horizontal="center" vertical="center"/>
      <protection locked="0"/>
    </xf>
    <xf numFmtId="4" fontId="2" fillId="18" borderId="9" xfId="0" applyNumberFormat="1" applyFont="1" applyFill="1" applyBorder="1" applyAlignment="1">
      <alignment horizontal="center"/>
    </xf>
    <xf numFmtId="4" fontId="2" fillId="18" borderId="9" xfId="56" applyNumberFormat="1" applyFont="1" applyFill="1" applyBorder="1" applyAlignment="1"/>
    <xf numFmtId="4" fontId="24" fillId="18" borderId="9" xfId="56" applyNumberFormat="1" applyFont="1" applyFill="1" applyBorder="1" applyAlignment="1" applyProtection="1"/>
    <xf numFmtId="0" fontId="2" fillId="21" borderId="0" xfId="94" applyFont="1" applyFill="1" applyAlignment="1">
      <alignment vertical="top"/>
    </xf>
    <xf numFmtId="0" fontId="24" fillId="18" borderId="9" xfId="0" applyFont="1" applyFill="1" applyBorder="1" applyAlignment="1" applyProtection="1">
      <alignment horizontal="center" vertical="center"/>
    </xf>
    <xf numFmtId="0" fontId="2" fillId="24" borderId="9" xfId="0" applyFont="1" applyFill="1" applyBorder="1" applyAlignment="1">
      <alignment horizontal="right" vertical="top" wrapText="1"/>
    </xf>
    <xf numFmtId="0" fontId="24" fillId="24" borderId="9" xfId="0" applyFont="1" applyFill="1" applyBorder="1" applyAlignment="1">
      <alignment horizontal="center" vertical="top" wrapText="1"/>
    </xf>
    <xf numFmtId="4" fontId="2" fillId="24" borderId="9" xfId="59" applyNumberFormat="1" applyFont="1" applyFill="1" applyBorder="1" applyAlignment="1">
      <alignment wrapText="1"/>
    </xf>
    <xf numFmtId="4" fontId="2" fillId="24" borderId="9" xfId="0" applyNumberFormat="1" applyFont="1" applyFill="1" applyBorder="1" applyAlignment="1">
      <alignment horizontal="center" wrapText="1"/>
    </xf>
    <xf numFmtId="4" fontId="24" fillId="24" borderId="9" xfId="59" applyNumberFormat="1" applyFont="1" applyFill="1" applyBorder="1" applyAlignment="1">
      <alignment wrapText="1"/>
    </xf>
    <xf numFmtId="0" fontId="2" fillId="24" borderId="13" xfId="94" applyFont="1" applyFill="1" applyBorder="1" applyAlignment="1">
      <alignment horizontal="right" vertical="top"/>
    </xf>
    <xf numFmtId="0" fontId="24" fillId="24" borderId="14" xfId="0" applyFont="1" applyFill="1" applyBorder="1" applyAlignment="1">
      <alignment horizontal="center" wrapText="1"/>
    </xf>
    <xf numFmtId="170" fontId="2" fillId="24" borderId="13" xfId="94" applyNumberFormat="1" applyFont="1" applyFill="1" applyBorder="1" applyAlignment="1">
      <alignment horizontal="right" vertical="top"/>
    </xf>
    <xf numFmtId="170" fontId="2" fillId="24" borderId="13" xfId="94" applyNumberFormat="1" applyFont="1" applyFill="1" applyBorder="1" applyAlignment="1">
      <alignment horizontal="center" vertical="top"/>
    </xf>
    <xf numFmtId="43" fontId="24" fillId="24" borderId="13" xfId="58" applyFont="1" applyFill="1" applyBorder="1" applyAlignment="1">
      <alignment horizontal="right" vertical="top"/>
    </xf>
    <xf numFmtId="4" fontId="24" fillId="24" borderId="13" xfId="94" applyNumberFormat="1" applyFont="1" applyFill="1" applyBorder="1" applyAlignment="1">
      <alignment vertical="top"/>
    </xf>
    <xf numFmtId="0" fontId="2" fillId="24" borderId="13" xfId="0" applyFont="1" applyFill="1" applyBorder="1" applyAlignment="1">
      <alignment horizontal="right" vertical="top" wrapText="1"/>
    </xf>
    <xf numFmtId="0" fontId="24" fillId="24" borderId="13" xfId="0" applyFont="1" applyFill="1" applyBorder="1" applyAlignment="1">
      <alignment horizontal="center" vertical="top" wrapText="1"/>
    </xf>
    <xf numFmtId="4" fontId="2" fillId="24" borderId="13" xfId="59" applyNumberFormat="1" applyFont="1" applyFill="1" applyBorder="1" applyAlignment="1">
      <alignment wrapText="1"/>
    </xf>
    <xf numFmtId="4" fontId="2" fillId="24" borderId="13" xfId="0" applyNumberFormat="1" applyFont="1" applyFill="1" applyBorder="1" applyAlignment="1">
      <alignment horizontal="center" wrapText="1"/>
    </xf>
    <xf numFmtId="4" fontId="24" fillId="24" borderId="13" xfId="59" applyNumberFormat="1" applyFont="1" applyFill="1" applyBorder="1" applyAlignment="1">
      <alignment wrapText="1"/>
    </xf>
    <xf numFmtId="168" fontId="2" fillId="18" borderId="9" xfId="0" applyNumberFormat="1" applyFont="1" applyFill="1" applyBorder="1" applyAlignment="1">
      <alignment vertical="center"/>
    </xf>
    <xf numFmtId="0" fontId="2" fillId="24" borderId="9" xfId="0" applyFont="1" applyFill="1" applyBorder="1" applyAlignment="1">
      <alignment horizontal="right" vertical="center" wrapText="1"/>
    </xf>
    <xf numFmtId="0" fontId="24" fillId="24" borderId="9" xfId="0" applyFont="1" applyFill="1" applyBorder="1" applyAlignment="1">
      <alignment horizontal="center" vertical="center" wrapText="1"/>
    </xf>
    <xf numFmtId="4" fontId="2" fillId="24" borderId="9" xfId="59" applyNumberFormat="1" applyFont="1" applyFill="1" applyBorder="1" applyAlignment="1">
      <alignment vertical="center" wrapText="1"/>
    </xf>
    <xf numFmtId="4" fontId="2" fillId="24" borderId="9" xfId="0" applyNumberFormat="1" applyFont="1" applyFill="1" applyBorder="1" applyAlignment="1">
      <alignment horizontal="center" vertical="center" wrapText="1"/>
    </xf>
    <xf numFmtId="4" fontId="24" fillId="24" borderId="9" xfId="59" applyNumberFormat="1" applyFont="1" applyFill="1" applyBorder="1" applyAlignment="1">
      <alignment vertical="center" wrapText="1"/>
    </xf>
    <xf numFmtId="37" fontId="24" fillId="18" borderId="9" xfId="0" applyNumberFormat="1" applyFont="1" applyFill="1" applyBorder="1" applyAlignment="1">
      <alignment horizontal="center" vertical="center"/>
    </xf>
    <xf numFmtId="0" fontId="24" fillId="18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18" borderId="11" xfId="0" applyFont="1" applyFill="1" applyBorder="1" applyAlignment="1">
      <alignment horizontal="right" vertical="top"/>
    </xf>
    <xf numFmtId="4" fontId="2" fillId="18" borderId="0" xfId="0" applyNumberFormat="1" applyFont="1" applyFill="1" applyBorder="1" applyAlignment="1">
      <alignment horizontal="center" vertical="top"/>
    </xf>
    <xf numFmtId="0" fontId="2" fillId="18" borderId="10" xfId="0" applyFont="1" applyFill="1" applyBorder="1" applyAlignment="1">
      <alignment horizontal="center" vertical="top"/>
    </xf>
    <xf numFmtId="0" fontId="2" fillId="18" borderId="9" xfId="116" applyFont="1" applyFill="1" applyBorder="1" applyAlignment="1">
      <alignment horizontal="center" vertical="top" wrapText="1"/>
    </xf>
    <xf numFmtId="0" fontId="2" fillId="18" borderId="0" xfId="116" applyFont="1" applyFill="1" applyBorder="1" applyAlignment="1">
      <alignment horizontal="center" vertical="top" wrapText="1"/>
    </xf>
    <xf numFmtId="0" fontId="2" fillId="18" borderId="0" xfId="94" applyFont="1" applyFill="1" applyBorder="1" applyAlignment="1">
      <alignment horizontal="center" vertical="top"/>
    </xf>
    <xf numFmtId="0" fontId="2" fillId="18" borderId="9" xfId="0" applyNumberFormat="1" applyFont="1" applyFill="1" applyBorder="1" applyAlignment="1" applyProtection="1">
      <alignment horizontal="right" vertical="top" wrapText="1"/>
    </xf>
    <xf numFmtId="0" fontId="2" fillId="18" borderId="9" xfId="0" applyFont="1" applyFill="1" applyBorder="1" applyAlignment="1" applyProtection="1">
      <alignment horizontal="right" wrapText="1"/>
    </xf>
    <xf numFmtId="0" fontId="2" fillId="18" borderId="9" xfId="0" applyFont="1" applyFill="1" applyBorder="1" applyAlignment="1">
      <alignment horizontal="right" vertical="top" wrapText="1"/>
    </xf>
    <xf numFmtId="0" fontId="2" fillId="18" borderId="9" xfId="100" applyFont="1" applyFill="1" applyBorder="1" applyAlignment="1" applyProtection="1">
      <alignment horizontal="right"/>
    </xf>
    <xf numFmtId="0" fontId="26" fillId="18" borderId="9" xfId="0" applyFont="1" applyFill="1" applyBorder="1" applyAlignment="1" applyProtection="1">
      <alignment horizontal="right"/>
    </xf>
    <xf numFmtId="183" fontId="2" fillId="18" borderId="0" xfId="0" applyNumberFormat="1" applyFont="1" applyFill="1" applyAlignment="1">
      <alignment vertical="top"/>
    </xf>
    <xf numFmtId="0" fontId="24" fillId="23" borderId="15" xfId="0" applyFont="1" applyFill="1" applyBorder="1" applyAlignment="1">
      <alignment horizontal="center" vertical="top"/>
    </xf>
    <xf numFmtId="4" fontId="24" fillId="23" borderId="15" xfId="0" applyNumberFormat="1" applyFont="1" applyFill="1" applyBorder="1" applyAlignment="1">
      <alignment horizontal="center" vertical="top"/>
    </xf>
    <xf numFmtId="169" fontId="24" fillId="23" borderId="15" xfId="53" applyFont="1" applyFill="1" applyBorder="1" applyAlignment="1">
      <alignment vertical="top"/>
    </xf>
    <xf numFmtId="0" fontId="2" fillId="23" borderId="0" xfId="0" applyFont="1" applyFill="1" applyAlignment="1">
      <alignment vertical="top"/>
    </xf>
    <xf numFmtId="0" fontId="2" fillId="18" borderId="0" xfId="0" applyFont="1" applyFill="1" applyBorder="1" applyAlignment="1">
      <alignment vertical="top"/>
    </xf>
    <xf numFmtId="0" fontId="2" fillId="18" borderId="0" xfId="0" applyFont="1" applyFill="1" applyBorder="1" applyAlignment="1">
      <alignment horizontal="left" vertical="top"/>
    </xf>
    <xf numFmtId="0" fontId="2" fillId="18" borderId="0" xfId="0" applyFont="1" applyFill="1" applyBorder="1" applyAlignment="1">
      <alignment horizontal="center" vertical="top"/>
    </xf>
    <xf numFmtId="0" fontId="24" fillId="20" borderId="9" xfId="0" applyNumberFormat="1" applyFont="1" applyFill="1" applyBorder="1" applyAlignment="1">
      <alignment vertical="center" wrapText="1"/>
    </xf>
    <xf numFmtId="172" fontId="2" fillId="20" borderId="9" xfId="0" applyNumberFormat="1" applyFont="1" applyFill="1" applyBorder="1" applyAlignment="1">
      <alignment vertical="center" wrapText="1"/>
    </xf>
    <xf numFmtId="0" fontId="2" fillId="20" borderId="9" xfId="0" applyNumberFormat="1" applyFont="1" applyFill="1" applyBorder="1" applyAlignment="1">
      <alignment vertical="center" wrapText="1"/>
    </xf>
    <xf numFmtId="172" fontId="2" fillId="20" borderId="9" xfId="0" applyNumberFormat="1" applyFont="1" applyFill="1" applyBorder="1" applyAlignment="1">
      <alignment horizontal="justify" vertical="center" wrapText="1"/>
    </xf>
    <xf numFmtId="172" fontId="24" fillId="20" borderId="9" xfId="0" applyNumberFormat="1" applyFont="1" applyFill="1" applyBorder="1" applyAlignment="1">
      <alignment vertical="center" wrapText="1"/>
    </xf>
    <xf numFmtId="0" fontId="2" fillId="20" borderId="9" xfId="98" applyNumberFormat="1" applyFont="1" applyFill="1" applyBorder="1" applyAlignment="1">
      <alignment vertical="center" wrapText="1"/>
    </xf>
    <xf numFmtId="0" fontId="2" fillId="20" borderId="9" xfId="0" applyNumberFormat="1" applyFont="1" applyFill="1" applyBorder="1" applyAlignment="1">
      <alignment vertical="center"/>
    </xf>
    <xf numFmtId="0" fontId="2" fillId="20" borderId="12" xfId="0" applyNumberFormat="1" applyFont="1" applyFill="1" applyBorder="1" applyAlignment="1">
      <alignment vertical="center" wrapText="1"/>
    </xf>
    <xf numFmtId="0" fontId="24" fillId="20" borderId="9" xfId="0" applyNumberFormat="1" applyFont="1" applyFill="1" applyBorder="1" applyAlignment="1">
      <alignment vertical="center"/>
    </xf>
    <xf numFmtId="0" fontId="2" fillId="20" borderId="9" xfId="0" applyNumberFormat="1" applyFont="1" applyFill="1" applyBorder="1" applyAlignment="1">
      <alignment horizontal="left" vertical="center" wrapText="1"/>
    </xf>
    <xf numFmtId="0" fontId="2" fillId="20" borderId="9" xfId="0" applyNumberFormat="1" applyFont="1" applyFill="1" applyBorder="1" applyAlignment="1">
      <alignment horizontal="left" vertical="center"/>
    </xf>
    <xf numFmtId="39" fontId="2" fillId="20" borderId="9" xfId="0" applyNumberFormat="1" applyFont="1" applyFill="1" applyBorder="1" applyAlignment="1">
      <alignment vertical="center" wrapText="1"/>
    </xf>
    <xf numFmtId="0" fontId="24" fillId="20" borderId="0" xfId="0" applyFont="1" applyFill="1" applyAlignment="1">
      <alignment vertical="top"/>
    </xf>
    <xf numFmtId="0" fontId="24" fillId="0" borderId="9" xfId="0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vertical="center" wrapText="1"/>
    </xf>
    <xf numFmtId="4" fontId="2" fillId="0" borderId="9" xfId="0" applyNumberFormat="1" applyFont="1" applyFill="1" applyBorder="1" applyAlignment="1">
      <alignment vertical="center"/>
    </xf>
    <xf numFmtId="43" fontId="2" fillId="0" borderId="9" xfId="0" applyNumberFormat="1" applyFont="1" applyFill="1" applyBorder="1" applyAlignment="1">
      <alignment horizontal="center" vertical="center"/>
    </xf>
    <xf numFmtId="169" fontId="2" fillId="0" borderId="9" xfId="53" applyFont="1" applyFill="1" applyBorder="1" applyAlignment="1">
      <alignment vertical="center"/>
    </xf>
    <xf numFmtId="0" fontId="2" fillId="0" borderId="0" xfId="0" applyFont="1" applyFill="1" applyAlignment="1">
      <alignment vertical="top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justify" vertical="center"/>
    </xf>
    <xf numFmtId="0" fontId="2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169" fontId="2" fillId="0" borderId="0" xfId="53" applyFont="1" applyFill="1" applyAlignment="1">
      <alignment vertical="top"/>
    </xf>
    <xf numFmtId="0" fontId="24" fillId="0" borderId="9" xfId="0" applyFont="1" applyFill="1" applyBorder="1" applyAlignment="1">
      <alignment vertical="center"/>
    </xf>
    <xf numFmtId="172" fontId="2" fillId="0" borderId="9" xfId="0" applyNumberFormat="1" applyFont="1" applyFill="1" applyBorder="1" applyAlignment="1">
      <alignment vertical="center" wrapText="1"/>
    </xf>
    <xf numFmtId="4" fontId="2" fillId="0" borderId="9" xfId="0" applyNumberFormat="1" applyFont="1" applyFill="1" applyBorder="1" applyAlignment="1">
      <alignment vertical="center" wrapText="1"/>
    </xf>
    <xf numFmtId="172" fontId="2" fillId="0" borderId="9" xfId="0" applyNumberFormat="1" applyFont="1" applyFill="1" applyBorder="1" applyAlignment="1">
      <alignment horizontal="center" vertical="center"/>
    </xf>
    <xf numFmtId="183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wrapText="1"/>
    </xf>
    <xf numFmtId="169" fontId="2" fillId="0" borderId="0" xfId="54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172" fontId="2" fillId="0" borderId="9" xfId="0" applyNumberFormat="1" applyFont="1" applyFill="1" applyBorder="1" applyAlignment="1">
      <alignment horizontal="justify" vertical="center" wrapText="1"/>
    </xf>
    <xf numFmtId="0" fontId="43" fillId="0" borderId="0" xfId="0" applyFont="1" applyFill="1" applyAlignment="1">
      <alignment vertical="center"/>
    </xf>
    <xf numFmtId="169" fontId="43" fillId="0" borderId="0" xfId="71" applyFont="1" applyFill="1" applyAlignment="1">
      <alignment vertical="center"/>
    </xf>
    <xf numFmtId="0" fontId="24" fillId="0" borderId="9" xfId="0" applyFont="1" applyFill="1" applyBorder="1" applyAlignment="1">
      <alignment horizontal="right" vertical="center"/>
    </xf>
    <xf numFmtId="172" fontId="24" fillId="0" borderId="9" xfId="0" applyNumberFormat="1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top"/>
    </xf>
    <xf numFmtId="0" fontId="2" fillId="0" borderId="9" xfId="0" applyFont="1" applyFill="1" applyBorder="1" applyAlignment="1">
      <alignment horizontal="right" vertical="center"/>
    </xf>
    <xf numFmtId="169" fontId="2" fillId="0" borderId="0" xfId="53" applyFont="1" applyFill="1" applyBorder="1" applyAlignment="1">
      <alignment vertical="top"/>
    </xf>
    <xf numFmtId="169" fontId="2" fillId="0" borderId="0" xfId="0" applyNumberFormat="1" applyFont="1" applyFill="1" applyBorder="1" applyAlignment="1">
      <alignment vertical="top"/>
    </xf>
    <xf numFmtId="169" fontId="44" fillId="0" borderId="0" xfId="54" applyFont="1" applyFill="1" applyBorder="1" applyAlignment="1">
      <alignment vertical="top"/>
    </xf>
    <xf numFmtId="0" fontId="44" fillId="0" borderId="0" xfId="0" applyFont="1" applyFill="1" applyBorder="1" applyAlignment="1">
      <alignment vertical="top"/>
    </xf>
    <xf numFmtId="0" fontId="44" fillId="0" borderId="0" xfId="0" applyFont="1" applyFill="1" applyAlignment="1">
      <alignment vertical="top"/>
    </xf>
    <xf numFmtId="1" fontId="2" fillId="0" borderId="9" xfId="98" applyNumberFormat="1" applyFont="1" applyFill="1" applyBorder="1" applyAlignment="1">
      <alignment horizontal="right" vertical="center"/>
    </xf>
    <xf numFmtId="4" fontId="2" fillId="0" borderId="0" xfId="0" applyNumberFormat="1" applyFont="1" applyFill="1" applyAlignment="1">
      <alignment vertical="top"/>
    </xf>
    <xf numFmtId="0" fontId="24" fillId="0" borderId="9" xfId="98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 wrapText="1"/>
    </xf>
    <xf numFmtId="4" fontId="2" fillId="0" borderId="9" xfId="71" applyNumberFormat="1" applyFont="1" applyFill="1" applyBorder="1" applyAlignment="1" applyProtection="1">
      <alignment vertical="center"/>
    </xf>
    <xf numFmtId="4" fontId="2" fillId="0" borderId="9" xfId="98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169" fontId="44" fillId="0" borderId="0" xfId="53" applyFont="1" applyFill="1" applyAlignment="1">
      <alignment vertical="top"/>
    </xf>
    <xf numFmtId="179" fontId="2" fillId="0" borderId="9" xfId="0" applyNumberFormat="1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justify" vertical="center"/>
    </xf>
    <xf numFmtId="179" fontId="24" fillId="0" borderId="9" xfId="0" applyNumberFormat="1" applyFont="1" applyFill="1" applyBorder="1" applyAlignment="1">
      <alignment horizontal="right" vertical="center" wrapText="1"/>
    </xf>
    <xf numFmtId="179" fontId="2" fillId="0" borderId="9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169" fontId="43" fillId="0" borderId="0" xfId="54" applyFont="1" applyFill="1"/>
    <xf numFmtId="0" fontId="43" fillId="0" borderId="0" xfId="0" applyFont="1" applyFill="1"/>
    <xf numFmtId="4" fontId="43" fillId="0" borderId="0" xfId="0" applyNumberFormat="1" applyFont="1" applyFill="1"/>
    <xf numFmtId="0" fontId="24" fillId="0" borderId="9" xfId="0" applyNumberFormat="1" applyFont="1" applyFill="1" applyBorder="1" applyAlignment="1">
      <alignment horizontal="right" vertical="center" wrapText="1"/>
    </xf>
    <xf numFmtId="168" fontId="2" fillId="0" borderId="9" xfId="56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right" vertical="center" wrapText="1"/>
    </xf>
    <xf numFmtId="4" fontId="2" fillId="0" borderId="9" xfId="56" applyNumberFormat="1" applyFont="1" applyFill="1" applyBorder="1" applyAlignment="1">
      <alignment vertical="center" wrapText="1"/>
    </xf>
    <xf numFmtId="4" fontId="2" fillId="0" borderId="9" xfId="56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169" fontId="43" fillId="0" borderId="0" xfId="59" applyFont="1" applyFill="1"/>
    <xf numFmtId="0" fontId="24" fillId="0" borderId="0" xfId="0" applyFont="1" applyFill="1" applyAlignment="1">
      <alignment vertical="top"/>
    </xf>
    <xf numFmtId="39" fontId="2" fillId="0" borderId="9" xfId="0" applyNumberFormat="1" applyFont="1" applyFill="1" applyBorder="1" applyAlignment="1">
      <alignment horizontal="right" vertical="center" wrapText="1"/>
    </xf>
    <xf numFmtId="172" fontId="2" fillId="0" borderId="9" xfId="0" applyNumberFormat="1" applyFont="1" applyFill="1" applyBorder="1" applyAlignment="1">
      <alignment horizontal="center" vertical="center" wrapText="1"/>
    </xf>
    <xf numFmtId="1" fontId="2" fillId="0" borderId="16" xfId="0" applyNumberFormat="1" applyFont="1" applyFill="1" applyBorder="1" applyAlignment="1">
      <alignment horizontal="right" vertical="center"/>
    </xf>
    <xf numFmtId="0" fontId="24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 applyProtection="1">
      <alignment horizontal="right" vertical="center"/>
    </xf>
    <xf numFmtId="0" fontId="2" fillId="0" borderId="9" xfId="0" applyFont="1" applyFill="1" applyBorder="1" applyAlignment="1" applyProtection="1">
      <alignment horizontal="center" vertical="center"/>
    </xf>
    <xf numFmtId="0" fontId="31" fillId="0" borderId="0" xfId="117" applyFont="1" applyFill="1" applyBorder="1"/>
    <xf numFmtId="0" fontId="24" fillId="0" borderId="9" xfId="0" applyFont="1" applyFill="1" applyBorder="1" applyAlignment="1">
      <alignment horizontal="right" vertical="center" wrapText="1"/>
    </xf>
    <xf numFmtId="0" fontId="45" fillId="0" borderId="0" xfId="117" applyFont="1" applyFill="1" applyBorder="1"/>
    <xf numFmtId="176" fontId="2" fillId="0" borderId="16" xfId="0" applyNumberFormat="1" applyFont="1" applyFill="1" applyBorder="1" applyAlignment="1">
      <alignment horizontal="right" vertical="center"/>
    </xf>
    <xf numFmtId="0" fontId="2" fillId="0" borderId="9" xfId="0" applyNumberFormat="1" applyFont="1" applyFill="1" applyBorder="1" applyAlignment="1">
      <alignment horizontal="left" vertical="center"/>
    </xf>
    <xf numFmtId="0" fontId="24" fillId="0" borderId="9" xfId="0" applyNumberFormat="1" applyFont="1" applyFill="1" applyBorder="1" applyAlignment="1">
      <alignment horizontal="left" vertical="center"/>
    </xf>
    <xf numFmtId="0" fontId="24" fillId="0" borderId="12" xfId="0" applyFont="1" applyFill="1" applyBorder="1" applyAlignment="1" applyProtection="1">
      <alignment horizontal="right" vertical="center"/>
    </xf>
    <xf numFmtId="0" fontId="32" fillId="0" borderId="0" xfId="117" applyFont="1" applyFill="1" applyBorder="1"/>
    <xf numFmtId="1" fontId="24" fillId="0" borderId="16" xfId="0" applyNumberFormat="1" applyFont="1" applyFill="1" applyBorder="1" applyAlignment="1">
      <alignment horizontal="right" vertical="center"/>
    </xf>
    <xf numFmtId="0" fontId="24" fillId="0" borderId="9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horizontal="right" vertical="center" wrapText="1"/>
    </xf>
    <xf numFmtId="1" fontId="2" fillId="0" borderId="9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 applyProtection="1">
      <alignment horizontal="right" vertical="center"/>
    </xf>
    <xf numFmtId="0" fontId="2" fillId="0" borderId="9" xfId="0" quotePrefix="1" applyNumberFormat="1" applyFont="1" applyFill="1" applyBorder="1" applyAlignment="1">
      <alignment horizontal="left" vertical="center"/>
    </xf>
    <xf numFmtId="1" fontId="24" fillId="0" borderId="9" xfId="0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49" fontId="24" fillId="0" borderId="9" xfId="0" applyNumberFormat="1" applyFont="1" applyFill="1" applyBorder="1" applyAlignment="1">
      <alignment horizontal="left" vertical="center" wrapText="1"/>
    </xf>
    <xf numFmtId="39" fontId="2" fillId="0" borderId="9" xfId="0" applyNumberFormat="1" applyFont="1" applyFill="1" applyBorder="1" applyAlignment="1">
      <alignment vertical="center" wrapText="1"/>
    </xf>
    <xf numFmtId="2" fontId="2" fillId="0" borderId="9" xfId="0" applyNumberFormat="1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left" vertical="center" wrapText="1"/>
    </xf>
    <xf numFmtId="0" fontId="30" fillId="0" borderId="0" xfId="0" applyFont="1" applyFill="1" applyBorder="1"/>
    <xf numFmtId="0" fontId="30" fillId="0" borderId="0" xfId="0" applyFont="1" applyFill="1"/>
    <xf numFmtId="39" fontId="25" fillId="0" borderId="0" xfId="108" applyFont="1" applyFill="1"/>
    <xf numFmtId="4" fontId="24" fillId="0" borderId="0" xfId="94" applyNumberFormat="1" applyFont="1" applyFill="1" applyBorder="1" applyAlignment="1">
      <alignment vertical="top"/>
    </xf>
    <xf numFmtId="43" fontId="2" fillId="0" borderId="0" xfId="58" applyFont="1" applyFill="1" applyAlignment="1">
      <alignment vertical="top"/>
    </xf>
    <xf numFmtId="0" fontId="2" fillId="0" borderId="0" xfId="94" applyFont="1" applyFill="1" applyAlignment="1">
      <alignment vertical="top"/>
    </xf>
    <xf numFmtId="0" fontId="24" fillId="0" borderId="0" xfId="94" applyFont="1" applyFill="1" applyAlignment="1">
      <alignment vertical="top"/>
    </xf>
    <xf numFmtId="168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Fill="1" applyBorder="1" applyAlignment="1">
      <alignment horizontal="right" vertical="center"/>
    </xf>
    <xf numFmtId="168" fontId="2" fillId="0" borderId="9" xfId="0" applyNumberFormat="1" applyFont="1" applyFill="1" applyBorder="1" applyAlignment="1">
      <alignment vertical="center"/>
    </xf>
    <xf numFmtId="183" fontId="2" fillId="0" borderId="9" xfId="0" applyNumberFormat="1" applyFont="1" applyFill="1" applyBorder="1" applyAlignment="1">
      <alignment horizontal="right" vertical="center" wrapText="1"/>
    </xf>
    <xf numFmtId="0" fontId="44" fillId="20" borderId="9" xfId="0" applyNumberFormat="1" applyFont="1" applyFill="1" applyBorder="1" applyAlignment="1">
      <alignment vertical="center" wrapText="1"/>
    </xf>
    <xf numFmtId="0" fontId="44" fillId="25" borderId="9" xfId="0" applyNumberFormat="1" applyFont="1" applyFill="1" applyBorder="1" applyAlignment="1">
      <alignment vertical="center" wrapText="1"/>
    </xf>
    <xf numFmtId="183" fontId="44" fillId="25" borderId="9" xfId="0" applyNumberFormat="1" applyFont="1" applyFill="1" applyBorder="1" applyAlignment="1">
      <alignment vertical="center" wrapText="1"/>
    </xf>
    <xf numFmtId="39" fontId="44" fillId="20" borderId="9" xfId="0" applyNumberFormat="1" applyFont="1" applyFill="1" applyBorder="1" applyAlignment="1">
      <alignment vertical="center" wrapText="1"/>
    </xf>
    <xf numFmtId="4" fontId="44" fillId="20" borderId="9" xfId="0" applyNumberFormat="1" applyFont="1" applyFill="1" applyBorder="1" applyAlignment="1">
      <alignment vertical="center"/>
    </xf>
    <xf numFmtId="0" fontId="44" fillId="20" borderId="9" xfId="0" applyNumberFormat="1" applyFont="1" applyFill="1" applyBorder="1" applyAlignment="1">
      <alignment horizontal="center" vertical="center" wrapText="1"/>
    </xf>
    <xf numFmtId="183" fontId="44" fillId="20" borderId="9" xfId="0" applyNumberFormat="1" applyFont="1" applyFill="1" applyBorder="1" applyAlignment="1">
      <alignment vertical="center" wrapText="1"/>
    </xf>
    <xf numFmtId="0" fontId="44" fillId="20" borderId="9" xfId="0" applyFont="1" applyFill="1" applyBorder="1" applyAlignment="1">
      <alignment horizontal="right" vertical="center"/>
    </xf>
    <xf numFmtId="0" fontId="2" fillId="26" borderId="9" xfId="0" applyFont="1" applyFill="1" applyBorder="1" applyAlignment="1">
      <alignment horizontal="right" vertical="center" wrapText="1"/>
    </xf>
    <xf numFmtId="0" fontId="2" fillId="26" borderId="9" xfId="0" applyNumberFormat="1" applyFont="1" applyFill="1" applyBorder="1" applyAlignment="1">
      <alignment horizontal="left" vertical="center"/>
    </xf>
    <xf numFmtId="4" fontId="2" fillId="26" borderId="9" xfId="0" applyNumberFormat="1" applyFont="1" applyFill="1" applyBorder="1" applyAlignment="1">
      <alignment vertical="center"/>
    </xf>
    <xf numFmtId="0" fontId="2" fillId="26" borderId="9" xfId="0" applyFont="1" applyFill="1" applyBorder="1" applyAlignment="1" applyProtection="1">
      <alignment horizontal="center" vertical="center"/>
    </xf>
    <xf numFmtId="183" fontId="2" fillId="26" borderId="9" xfId="0" applyNumberFormat="1" applyFont="1" applyFill="1" applyBorder="1" applyAlignment="1">
      <alignment vertical="center" wrapText="1"/>
    </xf>
    <xf numFmtId="0" fontId="2" fillId="26" borderId="0" xfId="0" applyFont="1" applyFill="1" applyAlignment="1">
      <alignment vertical="top"/>
    </xf>
    <xf numFmtId="4" fontId="2" fillId="18" borderId="13" xfId="0" applyNumberFormat="1" applyFont="1" applyFill="1" applyBorder="1" applyAlignment="1" applyProtection="1">
      <alignment vertical="top"/>
      <protection locked="0"/>
    </xf>
    <xf numFmtId="0" fontId="24" fillId="18" borderId="9" xfId="53" applyNumberFormat="1" applyFont="1" applyFill="1" applyBorder="1" applyAlignment="1">
      <alignment horizontal="center" vertical="top" wrapText="1"/>
    </xf>
    <xf numFmtId="39" fontId="2" fillId="18" borderId="9" xfId="119" applyNumberFormat="1" applyFont="1" applyFill="1" applyBorder="1" applyAlignment="1" applyProtection="1">
      <alignment vertical="top"/>
      <protection locked="0"/>
    </xf>
    <xf numFmtId="39" fontId="43" fillId="18" borderId="9" xfId="119" applyNumberFormat="1" applyFont="1" applyFill="1" applyBorder="1" applyAlignment="1" applyProtection="1">
      <alignment vertical="top" wrapText="1"/>
      <protection locked="0"/>
    </xf>
    <xf numFmtId="40" fontId="2" fillId="18" borderId="9" xfId="119" applyNumberFormat="1" applyFont="1" applyFill="1" applyBorder="1" applyAlignment="1" applyProtection="1">
      <alignment horizontal="right" vertical="center" wrapText="1"/>
    </xf>
    <xf numFmtId="4" fontId="2" fillId="18" borderId="9" xfId="89" applyNumberFormat="1" applyFont="1" applyFill="1" applyBorder="1" applyAlignment="1" applyProtection="1">
      <alignment vertical="top"/>
    </xf>
    <xf numFmtId="0" fontId="2" fillId="18" borderId="9" xfId="53" applyNumberFormat="1" applyFont="1" applyFill="1" applyBorder="1" applyAlignment="1">
      <alignment horizontal="center" vertical="top" wrapText="1"/>
    </xf>
    <xf numFmtId="0" fontId="2" fillId="18" borderId="0" xfId="0" applyFont="1" applyFill="1" applyBorder="1" applyAlignment="1">
      <alignment horizontal="left" vertical="top"/>
    </xf>
    <xf numFmtId="0" fontId="2" fillId="18" borderId="0" xfId="0" applyFont="1" applyFill="1" applyBorder="1" applyAlignment="1">
      <alignment vertical="top"/>
    </xf>
    <xf numFmtId="0" fontId="2" fillId="18" borderId="0" xfId="0" applyFont="1" applyFill="1" applyBorder="1" applyAlignment="1">
      <alignment horizontal="center" vertical="top"/>
    </xf>
    <xf numFmtId="0" fontId="2" fillId="18" borderId="0" xfId="0" applyFont="1" applyFill="1" applyBorder="1" applyAlignment="1">
      <alignment horizontal="left" vertical="top"/>
    </xf>
    <xf numFmtId="0" fontId="2" fillId="18" borderId="0" xfId="0" applyFont="1" applyFill="1" applyBorder="1" applyAlignment="1">
      <alignment vertical="top"/>
    </xf>
    <xf numFmtId="0" fontId="2" fillId="18" borderId="0" xfId="0" applyFont="1" applyFill="1" applyBorder="1" applyAlignment="1">
      <alignment horizontal="center" vertical="top"/>
    </xf>
    <xf numFmtId="0" fontId="24" fillId="18" borderId="0" xfId="0" applyFont="1" applyFill="1" applyBorder="1" applyAlignment="1">
      <alignment horizontal="center" vertical="top"/>
    </xf>
    <xf numFmtId="0" fontId="2" fillId="18" borderId="0" xfId="0" applyFont="1" applyFill="1" applyBorder="1" applyAlignment="1">
      <alignment horizontal="left" vertical="top" wrapText="1"/>
    </xf>
    <xf numFmtId="169" fontId="2" fillId="18" borderId="0" xfId="53" applyFont="1" applyFill="1" applyBorder="1" applyAlignment="1">
      <alignment horizontal="right" vertical="top"/>
    </xf>
    <xf numFmtId="169" fontId="2" fillId="18" borderId="9" xfId="53" applyFont="1" applyFill="1" applyBorder="1" applyAlignment="1">
      <alignment vertical="top"/>
    </xf>
    <xf numFmtId="169" fontId="2" fillId="24" borderId="13" xfId="53" applyFont="1" applyFill="1" applyBorder="1" applyAlignment="1">
      <alignment horizontal="right" vertical="top"/>
    </xf>
    <xf numFmtId="169" fontId="2" fillId="18" borderId="0" xfId="53" applyFont="1" applyFill="1" applyAlignment="1">
      <alignment horizontal="right" vertical="top"/>
    </xf>
    <xf numFmtId="169" fontId="24" fillId="23" borderId="15" xfId="53" applyFont="1" applyFill="1" applyBorder="1" applyAlignment="1">
      <alignment horizontal="right" vertical="top"/>
    </xf>
    <xf numFmtId="169" fontId="2" fillId="18" borderId="10" xfId="53" applyFont="1" applyFill="1" applyBorder="1" applyAlignment="1">
      <alignment horizontal="right" vertical="top"/>
    </xf>
    <xf numFmtId="169" fontId="2" fillId="18" borderId="9" xfId="53" applyFont="1" applyFill="1" applyBorder="1" applyAlignment="1">
      <alignment horizontal="right" vertical="top"/>
    </xf>
    <xf numFmtId="0" fontId="2" fillId="18" borderId="9" xfId="0" applyFont="1" applyFill="1" applyBorder="1" applyAlignment="1">
      <alignment horizontal="right" vertical="top"/>
    </xf>
    <xf numFmtId="0" fontId="26" fillId="18" borderId="9" xfId="53" applyNumberFormat="1" applyFont="1" applyFill="1" applyBorder="1" applyAlignment="1" applyProtection="1">
      <alignment horizontal="center" vertical="top"/>
    </xf>
    <xf numFmtId="0" fontId="44" fillId="18" borderId="9" xfId="53" applyNumberFormat="1" applyFont="1" applyFill="1" applyBorder="1" applyAlignment="1" applyProtection="1">
      <alignment horizontal="center" vertical="top"/>
    </xf>
    <xf numFmtId="0" fontId="24" fillId="22" borderId="9" xfId="0" applyFont="1" applyFill="1" applyBorder="1" applyAlignment="1">
      <alignment vertical="top" wrapText="1"/>
    </xf>
    <xf numFmtId="169" fontId="2" fillId="22" borderId="9" xfId="53" applyFont="1" applyFill="1" applyBorder="1" applyAlignment="1">
      <alignment horizontal="right" vertical="top"/>
    </xf>
    <xf numFmtId="0" fontId="2" fillId="22" borderId="9" xfId="0" applyFont="1" applyFill="1" applyBorder="1" applyAlignment="1">
      <alignment horizontal="center" vertical="top"/>
    </xf>
    <xf numFmtId="0" fontId="2" fillId="22" borderId="9" xfId="0" applyFont="1" applyFill="1" applyBorder="1" applyAlignment="1">
      <alignment horizontal="justify" vertical="top"/>
    </xf>
    <xf numFmtId="0" fontId="2" fillId="22" borderId="9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vertical="top" wrapText="1"/>
    </xf>
    <xf numFmtId="169" fontId="2" fillId="22" borderId="9" xfId="53" applyFont="1" applyFill="1" applyBorder="1" applyAlignment="1">
      <alignment horizontal="right" vertical="top" wrapText="1"/>
    </xf>
    <xf numFmtId="183" fontId="2" fillId="18" borderId="9" xfId="0" applyNumberFormat="1" applyFont="1" applyFill="1" applyBorder="1" applyAlignment="1">
      <alignment vertical="top" wrapText="1"/>
    </xf>
    <xf numFmtId="0" fontId="2" fillId="22" borderId="9" xfId="0" applyFont="1" applyFill="1" applyBorder="1" applyAlignment="1">
      <alignment horizontal="justify" vertical="top" wrapText="1"/>
    </xf>
    <xf numFmtId="0" fontId="47" fillId="22" borderId="9" xfId="0" applyFont="1" applyFill="1" applyBorder="1" applyAlignment="1">
      <alignment vertical="top" wrapText="1"/>
    </xf>
    <xf numFmtId="0" fontId="46" fillId="22" borderId="9" xfId="0" applyFont="1" applyFill="1" applyBorder="1" applyAlignment="1">
      <alignment vertical="top"/>
    </xf>
    <xf numFmtId="0" fontId="46" fillId="22" borderId="9" xfId="0" applyFont="1" applyFill="1" applyBorder="1" applyAlignment="1">
      <alignment vertical="top" wrapText="1"/>
    </xf>
    <xf numFmtId="0" fontId="43" fillId="0" borderId="0" xfId="0" applyFont="1" applyAlignment="1">
      <alignment vertical="top"/>
    </xf>
    <xf numFmtId="0" fontId="2" fillId="18" borderId="13" xfId="0" applyFont="1" applyFill="1" applyBorder="1" applyAlignment="1">
      <alignment horizontal="right" vertical="top"/>
    </xf>
    <xf numFmtId="0" fontId="2" fillId="22" borderId="13" xfId="0" applyFont="1" applyFill="1" applyBorder="1" applyAlignment="1">
      <alignment vertical="top" wrapText="1"/>
    </xf>
    <xf numFmtId="169" fontId="2" fillId="22" borderId="13" xfId="53" applyFont="1" applyFill="1" applyBorder="1" applyAlignment="1">
      <alignment horizontal="right" vertical="top" wrapText="1"/>
    </xf>
    <xf numFmtId="0" fontId="2" fillId="22" borderId="13" xfId="0" applyFont="1" applyFill="1" applyBorder="1" applyAlignment="1">
      <alignment horizontal="center" vertical="top"/>
    </xf>
    <xf numFmtId="183" fontId="2" fillId="18" borderId="13" xfId="0" applyNumberFormat="1" applyFont="1" applyFill="1" applyBorder="1" applyAlignment="1">
      <alignment vertical="top" wrapText="1"/>
    </xf>
    <xf numFmtId="0" fontId="2" fillId="22" borderId="9" xfId="0" applyFont="1" applyFill="1" applyBorder="1" applyAlignment="1">
      <alignment vertical="top"/>
    </xf>
    <xf numFmtId="0" fontId="24" fillId="22" borderId="9" xfId="0" applyFont="1" applyFill="1" applyBorder="1" applyAlignment="1">
      <alignment horizontal="justify" vertical="top"/>
    </xf>
    <xf numFmtId="0" fontId="43" fillId="18" borderId="0" xfId="0" applyFont="1" applyFill="1" applyAlignment="1">
      <alignment vertical="top"/>
    </xf>
    <xf numFmtId="0" fontId="24" fillId="22" borderId="9" xfId="0" applyFont="1" applyFill="1" applyBorder="1" applyAlignment="1">
      <alignment vertical="top"/>
    </xf>
    <xf numFmtId="0" fontId="2" fillId="18" borderId="13" xfId="0" applyNumberFormat="1" applyFont="1" applyFill="1" applyBorder="1" applyAlignment="1">
      <alignment horizontal="right" vertical="top"/>
    </xf>
    <xf numFmtId="0" fontId="2" fillId="22" borderId="13" xfId="0" applyFont="1" applyFill="1" applyBorder="1" applyAlignment="1">
      <alignment horizontal="center" vertical="top" wrapText="1"/>
    </xf>
    <xf numFmtId="0" fontId="2" fillId="18" borderId="10" xfId="53" applyNumberFormat="1" applyFont="1" applyFill="1" applyBorder="1" applyAlignment="1">
      <alignment horizontal="right" vertical="top"/>
    </xf>
    <xf numFmtId="0" fontId="2" fillId="22" borderId="10" xfId="0" applyFont="1" applyFill="1" applyBorder="1" applyAlignment="1">
      <alignment vertical="top" wrapText="1"/>
    </xf>
    <xf numFmtId="169" fontId="2" fillId="22" borderId="10" xfId="53" applyFont="1" applyFill="1" applyBorder="1" applyAlignment="1">
      <alignment horizontal="right" vertical="top" wrapText="1"/>
    </xf>
    <xf numFmtId="0" fontId="2" fillId="22" borderId="10" xfId="0" applyFont="1" applyFill="1" applyBorder="1" applyAlignment="1">
      <alignment horizontal="center" vertical="top" wrapText="1"/>
    </xf>
    <xf numFmtId="183" fontId="2" fillId="18" borderId="10" xfId="0" applyNumberFormat="1" applyFont="1" applyFill="1" applyBorder="1" applyAlignment="1">
      <alignment vertical="top" wrapText="1"/>
    </xf>
    <xf numFmtId="0" fontId="2" fillId="18" borderId="9" xfId="0" applyNumberFormat="1" applyFont="1" applyFill="1" applyBorder="1" applyAlignment="1">
      <alignment horizontal="center" vertical="top" wrapText="1"/>
    </xf>
    <xf numFmtId="0" fontId="24" fillId="18" borderId="9" xfId="0" applyNumberFormat="1" applyFont="1" applyFill="1" applyBorder="1" applyAlignment="1">
      <alignment horizontal="center" vertical="top" wrapText="1"/>
    </xf>
    <xf numFmtId="0" fontId="2" fillId="18" borderId="9" xfId="0" applyNumberFormat="1" applyFont="1" applyFill="1" applyBorder="1" applyAlignment="1">
      <alignment horizontal="right" vertical="top"/>
    </xf>
    <xf numFmtId="0" fontId="24" fillId="18" borderId="9" xfId="0" applyFont="1" applyFill="1" applyBorder="1" applyAlignment="1">
      <alignment horizontal="center" vertical="top"/>
    </xf>
    <xf numFmtId="1" fontId="2" fillId="18" borderId="9" xfId="0" applyNumberFormat="1" applyFont="1" applyFill="1" applyBorder="1" applyAlignment="1">
      <alignment horizontal="center" vertical="top"/>
    </xf>
    <xf numFmtId="0" fontId="24" fillId="22" borderId="9" xfId="0" applyFont="1" applyFill="1" applyBorder="1" applyAlignment="1">
      <alignment horizontal="center" vertical="top"/>
    </xf>
    <xf numFmtId="0" fontId="31" fillId="20" borderId="0" xfId="117" applyFont="1" applyFill="1" applyBorder="1" applyAlignment="1">
      <alignment vertical="top"/>
    </xf>
    <xf numFmtId="0" fontId="24" fillId="18" borderId="9" xfId="0" applyFont="1" applyFill="1" applyBorder="1" applyAlignment="1">
      <alignment horizontal="center" vertical="top" wrapText="1"/>
    </xf>
    <xf numFmtId="0" fontId="45" fillId="18" borderId="0" xfId="117" applyFont="1" applyFill="1" applyBorder="1" applyAlignment="1">
      <alignment vertical="top"/>
    </xf>
    <xf numFmtId="176" fontId="2" fillId="18" borderId="9" xfId="0" applyNumberFormat="1" applyFont="1" applyFill="1" applyBorder="1" applyAlignment="1">
      <alignment horizontal="right" vertical="top"/>
    </xf>
    <xf numFmtId="169" fontId="24" fillId="22" borderId="9" xfId="53" applyFont="1" applyFill="1" applyBorder="1" applyAlignment="1">
      <alignment horizontal="right" vertical="top"/>
    </xf>
    <xf numFmtId="0" fontId="32" fillId="20" borderId="0" xfId="117" applyFont="1" applyFill="1" applyBorder="1" applyAlignment="1">
      <alignment vertical="top"/>
    </xf>
    <xf numFmtId="0" fontId="32" fillId="18" borderId="0" xfId="117" applyFont="1" applyFill="1" applyBorder="1" applyAlignment="1">
      <alignment vertical="top"/>
    </xf>
    <xf numFmtId="1" fontId="24" fillId="18" borderId="9" xfId="0" applyNumberFormat="1" applyFont="1" applyFill="1" applyBorder="1" applyAlignment="1">
      <alignment horizontal="center" vertical="top"/>
    </xf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1" fontId="2" fillId="18" borderId="9" xfId="0" applyNumberFormat="1" applyFont="1" applyFill="1" applyBorder="1" applyAlignment="1">
      <alignment horizontal="right" vertical="top"/>
    </xf>
    <xf numFmtId="176" fontId="2" fillId="18" borderId="13" xfId="0" applyNumberFormat="1" applyFont="1" applyFill="1" applyBorder="1" applyAlignment="1">
      <alignment horizontal="right" vertical="top"/>
    </xf>
    <xf numFmtId="176" fontId="2" fillId="18" borderId="9" xfId="0" applyNumberFormat="1" applyFont="1" applyFill="1" applyBorder="1" applyAlignment="1">
      <alignment horizontal="center" vertical="top"/>
    </xf>
    <xf numFmtId="1" fontId="24" fillId="18" borderId="9" xfId="0" applyNumberFormat="1" applyFont="1" applyFill="1" applyBorder="1" applyAlignment="1">
      <alignment horizontal="right" vertical="top"/>
    </xf>
    <xf numFmtId="2" fontId="2" fillId="18" borderId="9" xfId="0" applyNumberFormat="1" applyFont="1" applyFill="1" applyBorder="1" applyAlignment="1">
      <alignment horizontal="right" vertical="top"/>
    </xf>
    <xf numFmtId="0" fontId="2" fillId="0" borderId="9" xfId="0" applyFont="1" applyBorder="1" applyAlignment="1">
      <alignment vertical="top" wrapText="1"/>
    </xf>
    <xf numFmtId="0" fontId="30" fillId="23" borderId="0" xfId="0" applyFont="1" applyFill="1" applyAlignment="1">
      <alignment vertical="top"/>
    </xf>
    <xf numFmtId="169" fontId="2" fillId="22" borderId="10" xfId="53" applyFont="1" applyFill="1" applyBorder="1" applyAlignment="1">
      <alignment horizontal="right" vertical="top"/>
    </xf>
    <xf numFmtId="169" fontId="47" fillId="22" borderId="9" xfId="53" applyFont="1" applyFill="1" applyBorder="1" applyAlignment="1">
      <alignment horizontal="right" vertical="top"/>
    </xf>
    <xf numFmtId="0" fontId="47" fillId="22" borderId="9" xfId="0" applyFont="1" applyFill="1" applyBorder="1" applyAlignment="1">
      <alignment horizontal="center" vertical="top"/>
    </xf>
    <xf numFmtId="0" fontId="26" fillId="18" borderId="9" xfId="53" applyNumberFormat="1" applyFont="1" applyFill="1" applyBorder="1" applyAlignment="1" applyProtection="1">
      <alignment horizontal="right" vertical="top"/>
    </xf>
    <xf numFmtId="0" fontId="2" fillId="18" borderId="9" xfId="53" applyNumberFormat="1" applyFont="1" applyFill="1" applyBorder="1" applyAlignment="1" applyProtection="1">
      <alignment horizontal="right" vertical="top"/>
    </xf>
    <xf numFmtId="0" fontId="27" fillId="18" borderId="9" xfId="53" applyNumberFormat="1" applyFont="1" applyFill="1" applyBorder="1" applyAlignment="1" applyProtection="1">
      <alignment horizontal="right" vertical="top"/>
    </xf>
    <xf numFmtId="40" fontId="2" fillId="18" borderId="9" xfId="119" applyNumberFormat="1" applyFont="1" applyFill="1" applyBorder="1" applyAlignment="1" applyProtection="1">
      <alignment horizontal="right" vertical="top" wrapText="1"/>
    </xf>
    <xf numFmtId="0" fontId="44" fillId="22" borderId="9" xfId="0" applyFont="1" applyFill="1" applyBorder="1" applyAlignment="1">
      <alignment vertical="top" wrapText="1"/>
    </xf>
    <xf numFmtId="0" fontId="44" fillId="22" borderId="9" xfId="0" applyFont="1" applyFill="1" applyBorder="1" applyAlignment="1">
      <alignment horizontal="center" vertical="top"/>
    </xf>
    <xf numFmtId="4" fontId="44" fillId="18" borderId="9" xfId="89" applyNumberFormat="1" applyFont="1" applyFill="1" applyBorder="1" applyAlignment="1" applyProtection="1">
      <alignment vertical="top"/>
    </xf>
    <xf numFmtId="0" fontId="24" fillId="18" borderId="9" xfId="53" applyNumberFormat="1" applyFont="1" applyFill="1" applyBorder="1" applyAlignment="1">
      <alignment horizontal="center" vertical="top"/>
    </xf>
    <xf numFmtId="0" fontId="2" fillId="24" borderId="13" xfId="0" applyFont="1" applyFill="1" applyBorder="1" applyAlignment="1">
      <alignment horizontal="center" vertical="top" wrapText="1"/>
    </xf>
    <xf numFmtId="0" fontId="24" fillId="27" borderId="13" xfId="0" applyFont="1" applyFill="1" applyBorder="1" applyAlignment="1">
      <alignment horizontal="center" vertical="top" wrapText="1"/>
    </xf>
    <xf numFmtId="0" fontId="2" fillId="27" borderId="13" xfId="0" applyFont="1" applyFill="1" applyBorder="1" applyAlignment="1">
      <alignment horizontal="center" vertical="top" wrapText="1"/>
    </xf>
    <xf numFmtId="4" fontId="2" fillId="24" borderId="13" xfId="59" applyNumberFormat="1" applyFont="1" applyFill="1" applyBorder="1" applyAlignment="1">
      <alignment vertical="top" wrapText="1"/>
    </xf>
    <xf numFmtId="4" fontId="24" fillId="24" borderId="13" xfId="59" applyNumberFormat="1" applyFont="1" applyFill="1" applyBorder="1" applyAlignment="1">
      <alignment vertical="top" wrapText="1"/>
    </xf>
    <xf numFmtId="183" fontId="2" fillId="18" borderId="10" xfId="0" applyNumberFormat="1" applyFont="1" applyFill="1" applyBorder="1" applyAlignment="1">
      <alignment horizontal="right" vertical="top" wrapText="1"/>
    </xf>
    <xf numFmtId="37" fontId="24" fillId="18" borderId="9" xfId="0" applyNumberFormat="1" applyFont="1" applyFill="1" applyBorder="1" applyAlignment="1">
      <alignment horizontal="center" vertical="top"/>
    </xf>
    <xf numFmtId="4" fontId="2" fillId="24" borderId="9" xfId="0" applyNumberFormat="1" applyFont="1" applyFill="1" applyBorder="1" applyAlignment="1">
      <alignment horizontal="center" vertical="top" wrapText="1"/>
    </xf>
    <xf numFmtId="4" fontId="2" fillId="24" borderId="9" xfId="59" applyNumberFormat="1" applyFont="1" applyFill="1" applyBorder="1" applyAlignment="1">
      <alignment vertical="top" wrapText="1"/>
    </xf>
    <xf numFmtId="4" fontId="24" fillId="24" borderId="9" xfId="59" applyNumberFormat="1" applyFont="1" applyFill="1" applyBorder="1" applyAlignment="1">
      <alignment vertical="top" wrapText="1"/>
    </xf>
    <xf numFmtId="4" fontId="2" fillId="24" borderId="13" xfId="0" applyNumberFormat="1" applyFont="1" applyFill="1" applyBorder="1" applyAlignment="1">
      <alignment horizontal="center" vertical="top" wrapText="1"/>
    </xf>
    <xf numFmtId="0" fontId="24" fillId="18" borderId="9" xfId="0" applyFont="1" applyFill="1" applyBorder="1" applyAlignment="1" applyProtection="1">
      <alignment horizontal="right" vertical="top"/>
    </xf>
    <xf numFmtId="169" fontId="24" fillId="18" borderId="9" xfId="53" applyFont="1" applyFill="1" applyBorder="1" applyAlignment="1" applyProtection="1">
      <alignment horizontal="right" vertical="top"/>
    </xf>
    <xf numFmtId="0" fontId="24" fillId="18" borderId="9" xfId="0" applyFont="1" applyFill="1" applyBorder="1" applyAlignment="1" applyProtection="1">
      <alignment horizontal="center" vertical="top"/>
    </xf>
    <xf numFmtId="0" fontId="2" fillId="22" borderId="9" xfId="0" applyFont="1" applyFill="1" applyBorder="1" applyAlignment="1">
      <alignment horizontal="right" vertical="top" wrapText="1"/>
    </xf>
    <xf numFmtId="4" fontId="2" fillId="18" borderId="9" xfId="0" applyNumberFormat="1" applyFont="1" applyFill="1" applyBorder="1" applyAlignment="1" applyProtection="1">
      <alignment horizontal="right" vertical="top"/>
    </xf>
    <xf numFmtId="0" fontId="2" fillId="0" borderId="9" xfId="0" applyFont="1" applyBorder="1" applyAlignment="1">
      <alignment horizontal="right" vertical="top" wrapText="1"/>
    </xf>
    <xf numFmtId="0" fontId="2" fillId="22" borderId="9" xfId="0" applyFont="1" applyFill="1" applyBorder="1" applyAlignment="1">
      <alignment horizontal="right" vertical="top"/>
    </xf>
    <xf numFmtId="0" fontId="24" fillId="21" borderId="9" xfId="0" applyFont="1" applyFill="1" applyBorder="1" applyAlignment="1" applyProtection="1">
      <alignment horizontal="center" vertical="top"/>
    </xf>
    <xf numFmtId="0" fontId="24" fillId="21" borderId="9" xfId="0" applyFont="1" applyFill="1" applyBorder="1" applyAlignment="1" applyProtection="1">
      <alignment horizontal="right" vertical="top"/>
    </xf>
    <xf numFmtId="169" fontId="24" fillId="21" borderId="9" xfId="53" applyFont="1" applyFill="1" applyBorder="1" applyAlignment="1" applyProtection="1">
      <alignment horizontal="right" vertical="top"/>
    </xf>
    <xf numFmtId="4" fontId="24" fillId="21" borderId="9" xfId="0" applyNumberFormat="1" applyFont="1" applyFill="1" applyBorder="1" applyAlignment="1">
      <alignment horizontal="right" vertical="top"/>
    </xf>
    <xf numFmtId="4" fontId="2" fillId="18" borderId="9" xfId="0" applyNumberFormat="1" applyFont="1" applyFill="1" applyBorder="1" applyAlignment="1">
      <alignment horizontal="center" vertical="top"/>
    </xf>
    <xf numFmtId="4" fontId="2" fillId="18" borderId="9" xfId="56" applyNumberFormat="1" applyFont="1" applyFill="1" applyBorder="1" applyAlignment="1">
      <alignment vertical="top"/>
    </xf>
    <xf numFmtId="4" fontId="24" fillId="18" borderId="9" xfId="56" applyNumberFormat="1" applyFont="1" applyFill="1" applyBorder="1" applyAlignment="1" applyProtection="1">
      <alignment vertical="top"/>
    </xf>
    <xf numFmtId="0" fontId="24" fillId="18" borderId="9" xfId="0" applyFont="1" applyFill="1" applyBorder="1" applyAlignment="1">
      <alignment horizontal="right" vertical="top"/>
    </xf>
    <xf numFmtId="1" fontId="2" fillId="18" borderId="9" xfId="98" applyNumberFormat="1" applyFont="1" applyFill="1" applyBorder="1" applyAlignment="1">
      <alignment horizontal="center" vertical="top"/>
    </xf>
    <xf numFmtId="0" fontId="24" fillId="18" borderId="9" xfId="98" applyNumberFormat="1" applyFont="1" applyFill="1" applyBorder="1" applyAlignment="1">
      <alignment horizontal="center" vertical="top"/>
    </xf>
    <xf numFmtId="179" fontId="2" fillId="18" borderId="9" xfId="0" applyNumberFormat="1" applyFont="1" applyFill="1" applyBorder="1" applyAlignment="1">
      <alignment horizontal="center" vertical="top" wrapText="1"/>
    </xf>
    <xf numFmtId="37" fontId="24" fillId="18" borderId="9" xfId="0" applyNumberFormat="1" applyFont="1" applyFill="1" applyBorder="1" applyAlignment="1">
      <alignment horizontal="center" vertical="top" wrapText="1"/>
    </xf>
    <xf numFmtId="179" fontId="2" fillId="18" borderId="9" xfId="0" applyNumberFormat="1" applyFont="1" applyFill="1" applyBorder="1" applyAlignment="1">
      <alignment horizontal="right" vertical="top"/>
    </xf>
    <xf numFmtId="10" fontId="2" fillId="18" borderId="9" xfId="125" applyNumberFormat="1" applyFont="1" applyFill="1" applyBorder="1" applyAlignment="1">
      <alignment horizontal="right" vertical="top"/>
    </xf>
    <xf numFmtId="10" fontId="2" fillId="0" borderId="9" xfId="125" applyNumberFormat="1" applyFont="1" applyFill="1" applyBorder="1" applyAlignment="1">
      <alignment horizontal="right" vertical="top"/>
    </xf>
    <xf numFmtId="37" fontId="2" fillId="18" borderId="9" xfId="0" applyNumberFormat="1" applyFont="1" applyFill="1" applyBorder="1" applyAlignment="1">
      <alignment horizontal="right" vertical="top"/>
    </xf>
    <xf numFmtId="4" fontId="2" fillId="18" borderId="9" xfId="129" applyNumberFormat="1" applyFont="1" applyFill="1" applyBorder="1" applyAlignment="1">
      <alignment horizontal="right"/>
    </xf>
    <xf numFmtId="0" fontId="2" fillId="24" borderId="10" xfId="0" applyFont="1" applyFill="1" applyBorder="1" applyAlignment="1">
      <alignment horizontal="right" vertical="top" wrapText="1"/>
    </xf>
    <xf numFmtId="0" fontId="24" fillId="24" borderId="10" xfId="0" applyFont="1" applyFill="1" applyBorder="1" applyAlignment="1">
      <alignment horizontal="center" vertical="top" wrapText="1"/>
    </xf>
    <xf numFmtId="169" fontId="2" fillId="24" borderId="10" xfId="53" applyFont="1" applyFill="1" applyBorder="1" applyAlignment="1">
      <alignment horizontal="right" vertical="top" wrapText="1"/>
    </xf>
    <xf numFmtId="4" fontId="2" fillId="24" borderId="10" xfId="0" applyNumberFormat="1" applyFont="1" applyFill="1" applyBorder="1" applyAlignment="1">
      <alignment horizontal="center" vertical="top" wrapText="1"/>
    </xf>
    <xf numFmtId="4" fontId="2" fillId="24" borderId="10" xfId="59" applyNumberFormat="1" applyFont="1" applyFill="1" applyBorder="1" applyAlignment="1">
      <alignment vertical="top" wrapText="1"/>
    </xf>
    <xf numFmtId="4" fontId="24" fillId="24" borderId="10" xfId="59" applyNumberFormat="1" applyFont="1" applyFill="1" applyBorder="1" applyAlignment="1">
      <alignment vertical="top" wrapText="1"/>
    </xf>
    <xf numFmtId="183" fontId="2" fillId="18" borderId="9" xfId="0" applyNumberFormat="1" applyFont="1" applyFill="1" applyBorder="1" applyAlignment="1" applyProtection="1">
      <alignment vertical="top" wrapText="1"/>
      <protection locked="0"/>
    </xf>
    <xf numFmtId="183" fontId="2" fillId="18" borderId="13" xfId="0" applyNumberFormat="1" applyFont="1" applyFill="1" applyBorder="1" applyAlignment="1" applyProtection="1">
      <alignment vertical="top" wrapText="1"/>
      <protection locked="0"/>
    </xf>
    <xf numFmtId="183" fontId="2" fillId="18" borderId="10" xfId="0" applyNumberFormat="1" applyFont="1" applyFill="1" applyBorder="1" applyAlignment="1" applyProtection="1">
      <alignment vertical="top" wrapText="1"/>
      <protection locked="0"/>
    </xf>
    <xf numFmtId="43" fontId="2" fillId="18" borderId="9" xfId="54" applyNumberFormat="1" applyFont="1" applyFill="1" applyBorder="1" applyAlignment="1" applyProtection="1">
      <alignment vertical="top"/>
      <protection locked="0"/>
    </xf>
    <xf numFmtId="168" fontId="2" fillId="18" borderId="9" xfId="0" applyNumberFormat="1" applyFont="1" applyFill="1" applyBorder="1" applyAlignment="1" applyProtection="1">
      <alignment horizontal="right" vertical="top"/>
      <protection locked="0"/>
    </xf>
    <xf numFmtId="4" fontId="2" fillId="18" borderId="9" xfId="0" applyNumberFormat="1" applyFont="1" applyFill="1" applyBorder="1" applyAlignment="1" applyProtection="1">
      <alignment horizontal="right" vertical="top"/>
      <protection locked="0"/>
    </xf>
    <xf numFmtId="168" fontId="2" fillId="18" borderId="13" xfId="0" applyNumberFormat="1" applyFont="1" applyFill="1" applyBorder="1" applyAlignment="1" applyProtection="1">
      <alignment horizontal="right" vertical="top"/>
      <protection locked="0"/>
    </xf>
    <xf numFmtId="168" fontId="2" fillId="18" borderId="10" xfId="0" applyNumberFormat="1" applyFont="1" applyFill="1" applyBorder="1" applyAlignment="1" applyProtection="1">
      <alignment horizontal="right" vertical="top"/>
      <protection locked="0"/>
    </xf>
    <xf numFmtId="4" fontId="26" fillId="18" borderId="9" xfId="0" applyNumberFormat="1" applyFont="1" applyFill="1" applyBorder="1" applyAlignment="1" applyProtection="1">
      <alignment vertical="top"/>
      <protection locked="0"/>
    </xf>
    <xf numFmtId="4" fontId="2" fillId="18" borderId="9" xfId="0" applyNumberFormat="1" applyFont="1" applyFill="1" applyBorder="1" applyAlignment="1" applyProtection="1">
      <alignment vertical="top"/>
      <protection locked="0"/>
    </xf>
    <xf numFmtId="4" fontId="44" fillId="18" borderId="9" xfId="0" applyNumberFormat="1" applyFont="1" applyFill="1" applyBorder="1" applyAlignment="1" applyProtection="1">
      <alignment vertical="top"/>
      <protection locked="0"/>
    </xf>
    <xf numFmtId="4" fontId="2" fillId="24" borderId="13" xfId="59" applyNumberFormat="1" applyFont="1" applyFill="1" applyBorder="1" applyAlignment="1" applyProtection="1">
      <alignment vertical="top" wrapText="1"/>
      <protection locked="0"/>
    </xf>
    <xf numFmtId="168" fontId="2" fillId="18" borderId="10" xfId="0" applyNumberFormat="1" applyFont="1" applyFill="1" applyBorder="1" applyAlignment="1" applyProtection="1">
      <alignment vertical="top"/>
      <protection locked="0"/>
    </xf>
    <xf numFmtId="169" fontId="2" fillId="22" borderId="9" xfId="53" applyFont="1" applyFill="1" applyBorder="1" applyAlignment="1" applyProtection="1">
      <alignment horizontal="right" vertical="top" wrapText="1"/>
      <protection locked="0"/>
    </xf>
  </cellXfs>
  <cellStyles count="13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 2" xfId="28"/>
    <cellStyle name="Comma 2 2" xfId="29"/>
    <cellStyle name="Comma 2 3" xfId="30"/>
    <cellStyle name="Comma 3" xfId="31"/>
    <cellStyle name="Comma 3 2" xfId="32"/>
    <cellStyle name="Comma 3 3" xfId="33"/>
    <cellStyle name="Comma 4" xfId="34"/>
    <cellStyle name="Comma_ANALISIS EL PUERTO" xfId="35"/>
    <cellStyle name="Euro" xfId="36"/>
    <cellStyle name="Euro 2" xfId="37"/>
    <cellStyle name="Explanatory Text" xfId="38"/>
    <cellStyle name="F2" xfId="39"/>
    <cellStyle name="F3" xfId="40"/>
    <cellStyle name="F4" xfId="41"/>
    <cellStyle name="F5" xfId="42"/>
    <cellStyle name="F6" xfId="43"/>
    <cellStyle name="F7" xfId="44"/>
    <cellStyle name="F8" xfId="45"/>
    <cellStyle name="Good" xfId="46"/>
    <cellStyle name="Heading 1" xfId="47"/>
    <cellStyle name="Heading 2" xfId="48"/>
    <cellStyle name="Heading 3" xfId="49"/>
    <cellStyle name="Heading 4" xfId="50"/>
    <cellStyle name="Input" xfId="51"/>
    <cellStyle name="Linked Cell" xfId="52"/>
    <cellStyle name="Millares" xfId="53" builtinId="3"/>
    <cellStyle name="Millares 10" xfId="54"/>
    <cellStyle name="Millares 10 2" xfId="55"/>
    <cellStyle name="Millares 10 3" xfId="56"/>
    <cellStyle name="Millares 11" xfId="57"/>
    <cellStyle name="Millares 13" xfId="58"/>
    <cellStyle name="Millares 2" xfId="59"/>
    <cellStyle name="Millares 2 2" xfId="60"/>
    <cellStyle name="Millares 2 2 2" xfId="61"/>
    <cellStyle name="Millares 2 2 2 2" xfId="62"/>
    <cellStyle name="Millares 2 2 3" xfId="63"/>
    <cellStyle name="Millares 2 2 4" xfId="64"/>
    <cellStyle name="Millares 2 3" xfId="65"/>
    <cellStyle name="Millares 2 4" xfId="66"/>
    <cellStyle name="Millares 2 4 2" xfId="67"/>
    <cellStyle name="Millares 2 5" xfId="68"/>
    <cellStyle name="Millares 2 6" xfId="69"/>
    <cellStyle name="Millares 2_XXXCopia de Pres. elab. no. 24-12  Terrm. ampliacion Ac. Monte Plata" xfId="70"/>
    <cellStyle name="Millares 3" xfId="71"/>
    <cellStyle name="Millares 3 2" xfId="72"/>
    <cellStyle name="Millares 3 3" xfId="73"/>
    <cellStyle name="Millares 3 5" xfId="74"/>
    <cellStyle name="Millares 3_111-12 ac neyba zona alta" xfId="75"/>
    <cellStyle name="Millares 4" xfId="76"/>
    <cellStyle name="Millares 4 2" xfId="77"/>
    <cellStyle name="Millares 4 2 2" xfId="78"/>
    <cellStyle name="Millares 4 3" xfId="79"/>
    <cellStyle name="Millares 5" xfId="80"/>
    <cellStyle name="Millares 5 2" xfId="81"/>
    <cellStyle name="Millares 5 3" xfId="82"/>
    <cellStyle name="Millares 5 3 2" xfId="83"/>
    <cellStyle name="Millares 6" xfId="84"/>
    <cellStyle name="Millares 7" xfId="85"/>
    <cellStyle name="Millares 7 2" xfId="86"/>
    <cellStyle name="Millares 7 2 2" xfId="87"/>
    <cellStyle name="Millares 8" xfId="88"/>
    <cellStyle name="Millares_PRES 059-09 REHABIL. PLANTA DE TRATAMIENTO DE 80 LPS RAPIDA, AC. HATO DEL YAQUE" xfId="89"/>
    <cellStyle name="Moneda 2" xfId="90"/>
    <cellStyle name="No-definido" xfId="91"/>
    <cellStyle name="Normal" xfId="0" builtinId="0"/>
    <cellStyle name="Normal - Style1" xfId="92"/>
    <cellStyle name="Normal 10" xfId="93"/>
    <cellStyle name="Normal 10 2" xfId="94"/>
    <cellStyle name="Normal 11" xfId="95"/>
    <cellStyle name="Normal 11 2" xfId="96"/>
    <cellStyle name="Normal 12" xfId="97"/>
    <cellStyle name="Normal 13 2" xfId="98"/>
    <cellStyle name="Normal 14 2" xfId="99"/>
    <cellStyle name="Normal 18" xfId="100"/>
    <cellStyle name="Normal 19" xfId="101"/>
    <cellStyle name="Normal 2" xfId="102"/>
    <cellStyle name="Normal 2 2" xfId="103"/>
    <cellStyle name="Normal 2 2 2" xfId="104"/>
    <cellStyle name="Normal 2 3" xfId="105"/>
    <cellStyle name="Normal 2 4" xfId="106"/>
    <cellStyle name="Normal 2 4 2 2" xfId="107"/>
    <cellStyle name="Normal 3" xfId="108"/>
    <cellStyle name="Normal 3 2" xfId="109"/>
    <cellStyle name="Normal 3 3" xfId="110"/>
    <cellStyle name="Normal 4" xfId="111"/>
    <cellStyle name="Normal 4 2 2" xfId="112"/>
    <cellStyle name="Normal 5" xfId="113"/>
    <cellStyle name="Normal 5 2" xfId="114"/>
    <cellStyle name="Normal 5 3" xfId="115"/>
    <cellStyle name="Normal 6" xfId="116"/>
    <cellStyle name="Normal 7" xfId="117"/>
    <cellStyle name="Normal 8" xfId="118"/>
    <cellStyle name="Normal 9" xfId="119"/>
    <cellStyle name="Normal_presupuesto" xfId="120"/>
    <cellStyle name="Normal_Presupuesto Terminaciones Edificio Mantenimiento Nave I " xfId="121"/>
    <cellStyle name="Note" xfId="122"/>
    <cellStyle name="Output" xfId="123"/>
    <cellStyle name="Percent 2" xfId="124"/>
    <cellStyle name="Porcentaje" xfId="125" builtinId="5"/>
    <cellStyle name="Porcentaje 2" xfId="126"/>
    <cellStyle name="Porcentaje 3" xfId="127"/>
    <cellStyle name="Porcentual 2" xfId="128"/>
    <cellStyle name="Porcentual 2 2" xfId="129"/>
    <cellStyle name="Porcentual 5" xfId="130"/>
    <cellStyle name="Title" xfId="131"/>
    <cellStyle name="Warning Text" xfId="1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199</xdr:row>
      <xdr:rowOff>123825</xdr:rowOff>
    </xdr:from>
    <xdr:to>
      <xdr:col>1</xdr:col>
      <xdr:colOff>2676525</xdr:colOff>
      <xdr:row>199</xdr:row>
      <xdr:rowOff>123825</xdr:rowOff>
    </xdr:to>
    <xdr:sp macro="" textlink="">
      <xdr:nvSpPr>
        <xdr:cNvPr id="55815" name="Line 1"/>
        <xdr:cNvSpPr>
          <a:spLocks noChangeShapeType="1"/>
        </xdr:cNvSpPr>
      </xdr:nvSpPr>
      <xdr:spPr bwMode="auto">
        <a:xfrm>
          <a:off x="200025" y="39804975"/>
          <a:ext cx="3028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95250</xdr:colOff>
      <xdr:row>200</xdr:row>
      <xdr:rowOff>9525</xdr:rowOff>
    </xdr:from>
    <xdr:to>
      <xdr:col>5</xdr:col>
      <xdr:colOff>771525</xdr:colOff>
      <xdr:row>200</xdr:row>
      <xdr:rowOff>9525</xdr:rowOff>
    </xdr:to>
    <xdr:sp macro="" textlink="">
      <xdr:nvSpPr>
        <xdr:cNvPr id="55816" name="Line 2"/>
        <xdr:cNvSpPr>
          <a:spLocks noChangeShapeType="1"/>
        </xdr:cNvSpPr>
      </xdr:nvSpPr>
      <xdr:spPr bwMode="auto">
        <a:xfrm>
          <a:off x="4124325" y="39852600"/>
          <a:ext cx="2705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47625</xdr:colOff>
      <xdr:row>206</xdr:row>
      <xdr:rowOff>85725</xdr:rowOff>
    </xdr:from>
    <xdr:to>
      <xdr:col>5</xdr:col>
      <xdr:colOff>800100</xdr:colOff>
      <xdr:row>206</xdr:row>
      <xdr:rowOff>85725</xdr:rowOff>
    </xdr:to>
    <xdr:sp macro="" textlink="">
      <xdr:nvSpPr>
        <xdr:cNvPr id="55817" name="Line 7"/>
        <xdr:cNvSpPr>
          <a:spLocks noChangeShapeType="1"/>
        </xdr:cNvSpPr>
      </xdr:nvSpPr>
      <xdr:spPr bwMode="auto">
        <a:xfrm>
          <a:off x="4076700" y="40900350"/>
          <a:ext cx="2781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206</xdr:row>
      <xdr:rowOff>95250</xdr:rowOff>
    </xdr:from>
    <xdr:to>
      <xdr:col>1</xdr:col>
      <xdr:colOff>2686050</xdr:colOff>
      <xdr:row>206</xdr:row>
      <xdr:rowOff>123825</xdr:rowOff>
    </xdr:to>
    <xdr:sp macro="" textlink="">
      <xdr:nvSpPr>
        <xdr:cNvPr id="55818" name="Line 7"/>
        <xdr:cNvSpPr>
          <a:spLocks noChangeShapeType="1"/>
        </xdr:cNvSpPr>
      </xdr:nvSpPr>
      <xdr:spPr bwMode="auto">
        <a:xfrm flipV="1">
          <a:off x="209550" y="40909875"/>
          <a:ext cx="3028950" cy="28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alisis\LOMA%20DE%20CABRERA\PROYECTO\IMBERT_PEAD_21abr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1\escritorio%20usuario%201\MIS%20DOCUMENTOS\PROYECTO%20TERMINACION%20SOFTBALL%20COJPD\PRESUPUESTO%20MODIFICADO\PRESUPUESTO_FEDOSA_14NOV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STEBANIA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V398"/>
  <sheetViews>
    <sheetView view="pageBreakPreview" topLeftCell="A7" zoomScaleNormal="100" zoomScaleSheetLayoutView="100" workbookViewId="0">
      <selection activeCell="E126" sqref="E126"/>
    </sheetView>
  </sheetViews>
  <sheetFormatPr baseColWidth="10" defaultRowHeight="12.75"/>
  <cols>
    <col min="1" max="1" width="8.28515625" style="1" customWidth="1"/>
    <col min="2" max="2" width="52.140625" style="1" customWidth="1"/>
    <col min="3" max="3" width="9.85546875" style="1" customWidth="1"/>
    <col min="4" max="4" width="6.7109375" style="18" customWidth="1"/>
    <col min="5" max="5" width="13.85546875" style="13" customWidth="1"/>
    <col min="6" max="6" width="15.28515625" style="20" customWidth="1"/>
    <col min="7" max="7" width="18.7109375" style="1" customWidth="1"/>
    <col min="8" max="8" width="18.140625" style="1" bestFit="1" customWidth="1"/>
    <col min="9" max="9" width="73.85546875" style="1" customWidth="1"/>
    <col min="10" max="10" width="11.85546875" style="1" bestFit="1" customWidth="1"/>
    <col min="11" max="11" width="12.85546875" style="1" bestFit="1" customWidth="1"/>
    <col min="12" max="12" width="14" style="1" bestFit="1" customWidth="1"/>
    <col min="13" max="16384" width="11.42578125" style="1"/>
  </cols>
  <sheetData>
    <row r="1" spans="1:9">
      <c r="A1" s="255" t="s">
        <v>5</v>
      </c>
      <c r="B1" s="255"/>
      <c r="C1" s="255"/>
      <c r="D1" s="255"/>
      <c r="E1" s="255"/>
      <c r="F1" s="255"/>
    </row>
    <row r="2" spans="1:9">
      <c r="A2" s="255" t="s">
        <v>10</v>
      </c>
      <c r="B2" s="255"/>
      <c r="C2" s="255"/>
      <c r="D2" s="255"/>
      <c r="E2" s="255"/>
      <c r="F2" s="255"/>
    </row>
    <row r="3" spans="1:9">
      <c r="A3" s="255" t="s">
        <v>175</v>
      </c>
      <c r="B3" s="255"/>
      <c r="C3" s="255"/>
      <c r="D3" s="255"/>
      <c r="E3" s="255"/>
      <c r="F3" s="255"/>
    </row>
    <row r="4" spans="1:9">
      <c r="A4" s="255" t="s">
        <v>20</v>
      </c>
      <c r="B4" s="255"/>
      <c r="C4" s="255"/>
      <c r="D4" s="255"/>
      <c r="E4" s="255"/>
      <c r="F4" s="255"/>
    </row>
    <row r="5" spans="1:9">
      <c r="A5" s="256" t="s">
        <v>171</v>
      </c>
      <c r="B5" s="256"/>
      <c r="C5" s="256"/>
      <c r="D5" s="256"/>
      <c r="E5" s="256"/>
      <c r="F5" s="256"/>
    </row>
    <row r="6" spans="1:9">
      <c r="A6" s="119" t="s">
        <v>59</v>
      </c>
      <c r="B6" s="118"/>
      <c r="C6" s="118"/>
      <c r="D6" s="103"/>
      <c r="E6" s="6"/>
      <c r="F6" s="118"/>
    </row>
    <row r="7" spans="1:9">
      <c r="A7" s="119" t="s">
        <v>58</v>
      </c>
      <c r="B7" s="118"/>
      <c r="C7" s="7" t="s">
        <v>60</v>
      </c>
      <c r="D7" s="120"/>
      <c r="E7" s="6"/>
      <c r="F7" s="118"/>
    </row>
    <row r="8" spans="1:9">
      <c r="A8" s="255"/>
      <c r="B8" s="255"/>
      <c r="C8" s="255"/>
      <c r="D8" s="255"/>
      <c r="E8" s="255"/>
      <c r="F8" s="255"/>
    </row>
    <row r="9" spans="1:9" s="117" customFormat="1">
      <c r="A9" s="114" t="s">
        <v>17</v>
      </c>
      <c r="B9" s="114" t="s">
        <v>11</v>
      </c>
      <c r="C9" s="115" t="s">
        <v>12</v>
      </c>
      <c r="D9" s="115" t="s">
        <v>9</v>
      </c>
      <c r="E9" s="116" t="s">
        <v>6</v>
      </c>
      <c r="F9" s="115" t="s">
        <v>13</v>
      </c>
    </row>
    <row r="10" spans="1:9">
      <c r="A10" s="8"/>
      <c r="B10" s="8"/>
      <c r="C10" s="8"/>
      <c r="D10" s="104"/>
      <c r="E10" s="9"/>
      <c r="F10" s="8"/>
      <c r="I10" s="13"/>
    </row>
    <row r="11" spans="1:9" s="139" customFormat="1">
      <c r="A11" s="134" t="s">
        <v>7</v>
      </c>
      <c r="B11" s="135" t="s">
        <v>61</v>
      </c>
      <c r="C11" s="136"/>
      <c r="D11" s="137"/>
      <c r="E11" s="138"/>
      <c r="F11" s="136"/>
    </row>
    <row r="12" spans="1:9" s="139" customFormat="1">
      <c r="A12" s="140"/>
      <c r="B12" s="141"/>
      <c r="C12" s="140"/>
      <c r="D12" s="142"/>
      <c r="E12" s="138"/>
      <c r="F12" s="140"/>
    </row>
    <row r="13" spans="1:9" s="139" customFormat="1">
      <c r="A13" s="143" t="s">
        <v>26</v>
      </c>
      <c r="B13" s="135" t="s">
        <v>22</v>
      </c>
      <c r="C13" s="136"/>
      <c r="D13" s="144"/>
      <c r="E13" s="138"/>
      <c r="F13" s="136"/>
      <c r="H13" s="145"/>
    </row>
    <row r="14" spans="1:9" s="139" customFormat="1">
      <c r="A14" s="146"/>
      <c r="B14" s="135"/>
      <c r="C14" s="136"/>
      <c r="D14" s="144"/>
      <c r="E14" s="138"/>
      <c r="F14" s="136"/>
    </row>
    <row r="15" spans="1:9" s="139" customFormat="1">
      <c r="A15" s="146">
        <v>1</v>
      </c>
      <c r="B15" s="135" t="s">
        <v>134</v>
      </c>
      <c r="C15" s="136"/>
      <c r="D15" s="144"/>
      <c r="E15" s="138"/>
      <c r="F15" s="136"/>
    </row>
    <row r="16" spans="1:9" s="139" customFormat="1" ht="38.25">
      <c r="A16" s="140">
        <f>+A15+0.1</f>
        <v>1.1000000000000001</v>
      </c>
      <c r="B16" s="122" t="s">
        <v>162</v>
      </c>
      <c r="C16" s="148">
        <v>1</v>
      </c>
      <c r="D16" s="149" t="s">
        <v>62</v>
      </c>
      <c r="E16" s="150">
        <f>192000+52199.84</f>
        <v>244199.84</v>
      </c>
      <c r="F16" s="150">
        <f t="shared" ref="F16:F24" si="0">ROUND((C16*E16),2)</f>
        <v>244199.84</v>
      </c>
      <c r="G16" s="150">
        <f>ROUND((C16*E16),2)</f>
        <v>244199.84</v>
      </c>
    </row>
    <row r="17" spans="1:49" s="139" customFormat="1">
      <c r="A17" s="140">
        <f t="shared" ref="A17:A24" si="1">+A16+0.1</f>
        <v>1.2000000000000002</v>
      </c>
      <c r="B17" s="122" t="s">
        <v>63</v>
      </c>
      <c r="C17" s="148">
        <f>+(2.5*8+2.5*2+5*2+5*4*2)*2.65+5*5*3</f>
        <v>273.75</v>
      </c>
      <c r="D17" s="149" t="s">
        <v>109</v>
      </c>
      <c r="E17" s="150">
        <v>43.41</v>
      </c>
      <c r="F17" s="150">
        <f t="shared" si="0"/>
        <v>11883.49</v>
      </c>
      <c r="G17" s="150">
        <f t="shared" ref="G17:G81" si="2">ROUND((C17*E17),2)</f>
        <v>11883.49</v>
      </c>
    </row>
    <row r="18" spans="1:49" s="139" customFormat="1">
      <c r="A18" s="140">
        <f t="shared" si="1"/>
        <v>1.3000000000000003</v>
      </c>
      <c r="B18" s="122" t="s">
        <v>83</v>
      </c>
      <c r="C18" s="148">
        <v>25</v>
      </c>
      <c r="D18" s="149" t="s">
        <v>109</v>
      </c>
      <c r="E18" s="150">
        <v>589.55000000000007</v>
      </c>
      <c r="F18" s="150">
        <f t="shared" si="0"/>
        <v>14738.75</v>
      </c>
      <c r="G18" s="150">
        <f t="shared" si="2"/>
        <v>14738.75</v>
      </c>
    </row>
    <row r="19" spans="1:49" s="139" customFormat="1" ht="25.5">
      <c r="A19" s="140">
        <f t="shared" si="1"/>
        <v>1.4000000000000004</v>
      </c>
      <c r="B19" s="122" t="s">
        <v>135</v>
      </c>
      <c r="C19" s="148">
        <v>25</v>
      </c>
      <c r="D19" s="149" t="s">
        <v>109</v>
      </c>
      <c r="E19" s="150">
        <v>520</v>
      </c>
      <c r="F19" s="150">
        <f t="shared" si="0"/>
        <v>13000</v>
      </c>
      <c r="G19" s="150">
        <f t="shared" si="2"/>
        <v>13000</v>
      </c>
    </row>
    <row r="20" spans="1:49" s="139" customFormat="1">
      <c r="A20" s="140">
        <f t="shared" si="1"/>
        <v>1.5000000000000004</v>
      </c>
      <c r="B20" s="122" t="s">
        <v>110</v>
      </c>
      <c r="C20" s="148">
        <f>+(2.5*8+2.5*2+5*2+5*4*2)*2.65+5*5*3</f>
        <v>273.75</v>
      </c>
      <c r="D20" s="149" t="s">
        <v>109</v>
      </c>
      <c r="E20" s="150">
        <v>56.36</v>
      </c>
      <c r="F20" s="150">
        <f t="shared" si="0"/>
        <v>15428.55</v>
      </c>
      <c r="G20" s="150">
        <f t="shared" si="2"/>
        <v>15428.55</v>
      </c>
    </row>
    <row r="21" spans="1:49" s="139" customFormat="1" ht="25.5">
      <c r="A21" s="140">
        <f t="shared" si="1"/>
        <v>1.6000000000000005</v>
      </c>
      <c r="B21" s="147" t="s">
        <v>163</v>
      </c>
      <c r="C21" s="148">
        <f>+(2.5*8+2.5*2+5*2+5*4*2)*2.65+5*5*3+(5.5*4*3*2.65)</f>
        <v>448.65</v>
      </c>
      <c r="D21" s="149" t="s">
        <v>109</v>
      </c>
      <c r="E21" s="150">
        <v>121.69</v>
      </c>
      <c r="F21" s="150">
        <f t="shared" si="0"/>
        <v>54596.22</v>
      </c>
      <c r="G21" s="150">
        <f t="shared" si="2"/>
        <v>54596.22</v>
      </c>
    </row>
    <row r="22" spans="1:49" s="153" customFormat="1" ht="25.5">
      <c r="A22" s="140">
        <f t="shared" si="1"/>
        <v>1.7000000000000006</v>
      </c>
      <c r="B22" s="123" t="s">
        <v>136</v>
      </c>
      <c r="C22" s="136">
        <v>1</v>
      </c>
      <c r="D22" s="144" t="s">
        <v>16</v>
      </c>
      <c r="E22" s="150">
        <v>16520</v>
      </c>
      <c r="F22" s="150">
        <f t="shared" si="0"/>
        <v>16520</v>
      </c>
      <c r="G22" s="150">
        <f t="shared" si="2"/>
        <v>16520</v>
      </c>
      <c r="H22" s="152"/>
    </row>
    <row r="23" spans="1:49" s="139" customFormat="1" ht="25.5">
      <c r="A23" s="140">
        <f t="shared" si="1"/>
        <v>1.8000000000000007</v>
      </c>
      <c r="B23" s="124" t="s">
        <v>37</v>
      </c>
      <c r="C23" s="148">
        <v>1</v>
      </c>
      <c r="D23" s="149" t="s">
        <v>16</v>
      </c>
      <c r="E23" s="150">
        <v>5000</v>
      </c>
      <c r="F23" s="150">
        <f t="shared" si="0"/>
        <v>5000</v>
      </c>
      <c r="G23" s="150">
        <f t="shared" si="2"/>
        <v>5000</v>
      </c>
    </row>
    <row r="24" spans="1:49" s="139" customFormat="1" ht="38.25">
      <c r="A24" s="140">
        <f t="shared" si="1"/>
        <v>1.9000000000000008</v>
      </c>
      <c r="B24" s="124" t="s">
        <v>137</v>
      </c>
      <c r="C24" s="148">
        <v>2</v>
      </c>
      <c r="D24" s="149" t="s">
        <v>16</v>
      </c>
      <c r="E24" s="150">
        <v>246136.2</v>
      </c>
      <c r="F24" s="150">
        <f t="shared" si="0"/>
        <v>492272.4</v>
      </c>
      <c r="G24" s="150">
        <f t="shared" si="2"/>
        <v>492272.4</v>
      </c>
    </row>
    <row r="25" spans="1:49" s="139" customFormat="1">
      <c r="A25" s="140"/>
      <c r="B25" s="154"/>
      <c r="C25" s="148"/>
      <c r="D25" s="149"/>
      <c r="E25" s="150"/>
      <c r="F25" s="150"/>
      <c r="G25" s="150">
        <f t="shared" si="2"/>
        <v>0</v>
      </c>
    </row>
    <row r="26" spans="1:49" s="139" customFormat="1" ht="25.5">
      <c r="A26" s="146">
        <v>2</v>
      </c>
      <c r="B26" s="135" t="s">
        <v>40</v>
      </c>
      <c r="C26" s="136"/>
      <c r="D26" s="144"/>
      <c r="E26" s="150"/>
      <c r="F26" s="150"/>
      <c r="G26" s="150">
        <f t="shared" si="2"/>
        <v>0</v>
      </c>
    </row>
    <row r="27" spans="1:49" s="155" customFormat="1">
      <c r="A27" s="140">
        <f>A26+0.1</f>
        <v>2.1</v>
      </c>
      <c r="B27" s="122" t="s">
        <v>34</v>
      </c>
      <c r="C27" s="148">
        <v>1</v>
      </c>
      <c r="D27" s="149" t="s">
        <v>16</v>
      </c>
      <c r="E27" s="150">
        <v>4182.6100000000006</v>
      </c>
      <c r="F27" s="150">
        <f>ROUND((C27*E27),2)</f>
        <v>4182.6099999999997</v>
      </c>
      <c r="G27" s="150">
        <f t="shared" si="2"/>
        <v>4182.6099999999997</v>
      </c>
    </row>
    <row r="28" spans="1:49" s="155" customFormat="1">
      <c r="A28" s="140">
        <f>+A27+0.1</f>
        <v>2.2000000000000002</v>
      </c>
      <c r="B28" s="122" t="s">
        <v>39</v>
      </c>
      <c r="C28" s="148">
        <v>1</v>
      </c>
      <c r="D28" s="149" t="s">
        <v>16</v>
      </c>
      <c r="E28" s="150">
        <v>4039.5199999999995</v>
      </c>
      <c r="F28" s="150">
        <f>ROUND((C28*E28),2)</f>
        <v>4039.52</v>
      </c>
      <c r="G28" s="150">
        <f t="shared" si="2"/>
        <v>4039.52</v>
      </c>
    </row>
    <row r="29" spans="1:49" s="155" customFormat="1">
      <c r="A29" s="140">
        <f>+A28+0.1</f>
        <v>2.3000000000000003</v>
      </c>
      <c r="B29" s="122" t="s">
        <v>138</v>
      </c>
      <c r="C29" s="148">
        <v>1</v>
      </c>
      <c r="D29" s="149" t="s">
        <v>16</v>
      </c>
      <c r="E29" s="150">
        <v>7500</v>
      </c>
      <c r="F29" s="150">
        <f>ROUND((C29*E29),2)</f>
        <v>7500</v>
      </c>
      <c r="G29" s="150">
        <f t="shared" si="2"/>
        <v>7500</v>
      </c>
      <c r="I29" s="156"/>
    </row>
    <row r="30" spans="1:49" s="139" customFormat="1">
      <c r="A30" s="134"/>
      <c r="B30" s="135"/>
      <c r="C30" s="136"/>
      <c r="D30" s="144"/>
      <c r="E30" s="150"/>
      <c r="F30" s="150"/>
      <c r="G30" s="150">
        <f t="shared" si="2"/>
        <v>0</v>
      </c>
    </row>
    <row r="31" spans="1:49" s="159" customFormat="1">
      <c r="A31" s="157">
        <v>3</v>
      </c>
      <c r="B31" s="158" t="s">
        <v>38</v>
      </c>
      <c r="C31" s="148"/>
      <c r="D31" s="149"/>
      <c r="E31" s="150"/>
      <c r="F31" s="150"/>
      <c r="G31" s="150">
        <f t="shared" si="2"/>
        <v>0</v>
      </c>
      <c r="H31" s="152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</row>
    <row r="32" spans="1:49" s="153" customFormat="1" ht="25.5">
      <c r="A32" s="160">
        <f>+A31+0.1</f>
        <v>3.1</v>
      </c>
      <c r="B32" s="151" t="s">
        <v>133</v>
      </c>
      <c r="C32" s="136">
        <v>6</v>
      </c>
      <c r="D32" s="144" t="s">
        <v>16</v>
      </c>
      <c r="E32" s="150">
        <v>673.65999999999985</v>
      </c>
      <c r="F32" s="150">
        <f>ROUND((C32*E32),2)</f>
        <v>4041.96</v>
      </c>
      <c r="G32" s="150">
        <f t="shared" si="2"/>
        <v>4041.96</v>
      </c>
      <c r="H32" s="152"/>
      <c r="I32" s="161"/>
      <c r="J32" s="162"/>
    </row>
    <row r="33" spans="1:11" s="153" customFormat="1" ht="25.5">
      <c r="A33" s="160">
        <f>+A32+0.1</f>
        <v>3.2</v>
      </c>
      <c r="B33" s="151" t="s">
        <v>132</v>
      </c>
      <c r="C33" s="136">
        <v>1</v>
      </c>
      <c r="D33" s="137" t="s">
        <v>16</v>
      </c>
      <c r="E33" s="150">
        <v>4272.0199999999995</v>
      </c>
      <c r="F33" s="150">
        <f>ROUND((C33*E33),2)</f>
        <v>4272.0200000000004</v>
      </c>
      <c r="G33" s="150">
        <f t="shared" si="2"/>
        <v>4272.0200000000004</v>
      </c>
      <c r="H33" s="152"/>
    </row>
    <row r="34" spans="1:11" s="153" customFormat="1" ht="25.5">
      <c r="A34" s="160">
        <f>+A33+0.1</f>
        <v>3.3000000000000003</v>
      </c>
      <c r="B34" s="151" t="s">
        <v>176</v>
      </c>
      <c r="C34" s="136">
        <v>4</v>
      </c>
      <c r="D34" s="137" t="s">
        <v>16</v>
      </c>
      <c r="E34" s="150">
        <v>1640.8500000000001</v>
      </c>
      <c r="F34" s="150">
        <f>ROUND((C34*E34),2)</f>
        <v>6563.4</v>
      </c>
      <c r="G34" s="150">
        <f t="shared" si="2"/>
        <v>6563.4</v>
      </c>
      <c r="H34" s="152"/>
    </row>
    <row r="35" spans="1:11" s="164" customFormat="1">
      <c r="A35" s="160"/>
      <c r="B35" s="147"/>
      <c r="C35" s="148"/>
      <c r="D35" s="149"/>
      <c r="E35" s="150"/>
      <c r="F35" s="150"/>
      <c r="G35" s="150">
        <f t="shared" si="2"/>
        <v>0</v>
      </c>
      <c r="H35" s="163"/>
    </row>
    <row r="36" spans="1:11" s="164" customFormat="1">
      <c r="A36" s="143" t="s">
        <v>93</v>
      </c>
      <c r="B36" s="125" t="s">
        <v>64</v>
      </c>
      <c r="C36" s="148"/>
      <c r="D36" s="149"/>
      <c r="E36" s="150"/>
      <c r="F36" s="150"/>
      <c r="G36" s="150">
        <f t="shared" si="2"/>
        <v>0</v>
      </c>
      <c r="H36" s="163"/>
    </row>
    <row r="37" spans="1:11" s="164" customFormat="1" ht="25.5">
      <c r="A37" s="160">
        <v>1</v>
      </c>
      <c r="B37" s="122" t="s">
        <v>131</v>
      </c>
      <c r="C37" s="148">
        <v>1</v>
      </c>
      <c r="D37" s="149" t="s">
        <v>50</v>
      </c>
      <c r="E37" s="150">
        <v>8360</v>
      </c>
      <c r="F37" s="150">
        <f>ROUND((C37*E37),2)</f>
        <v>8360</v>
      </c>
      <c r="G37" s="150">
        <f t="shared" si="2"/>
        <v>8360</v>
      </c>
      <c r="H37" s="163"/>
    </row>
    <row r="38" spans="1:11" s="139" customFormat="1">
      <c r="A38" s="160">
        <v>2</v>
      </c>
      <c r="B38" s="122" t="s">
        <v>139</v>
      </c>
      <c r="C38" s="148">
        <v>33</v>
      </c>
      <c r="D38" s="149" t="s">
        <v>105</v>
      </c>
      <c r="E38" s="150">
        <v>241.6</v>
      </c>
      <c r="F38" s="150">
        <f>ROUND((C38*E38),2)</f>
        <v>7972.8</v>
      </c>
      <c r="G38" s="150">
        <f t="shared" si="2"/>
        <v>7972.8</v>
      </c>
      <c r="H38" s="139">
        <f>+(2.5*4+5*4)*1.1</f>
        <v>33</v>
      </c>
      <c r="I38" s="139">
        <f>(1/15)*1760</f>
        <v>117.33333333333333</v>
      </c>
      <c r="J38" s="139">
        <f>+I38+120</f>
        <v>237.33333333333331</v>
      </c>
      <c r="K38" s="145"/>
    </row>
    <row r="39" spans="1:11" s="139" customFormat="1">
      <c r="A39" s="160">
        <v>3</v>
      </c>
      <c r="B39" s="122" t="s">
        <v>111</v>
      </c>
      <c r="C39" s="148">
        <f>5*2.5</f>
        <v>12.5</v>
      </c>
      <c r="D39" s="149" t="s">
        <v>105</v>
      </c>
      <c r="E39" s="150">
        <v>458.46</v>
      </c>
      <c r="F39" s="150">
        <f>ROUND((C39*E39),2)</f>
        <v>5730.75</v>
      </c>
      <c r="G39" s="150">
        <f t="shared" si="2"/>
        <v>5730.75</v>
      </c>
    </row>
    <row r="40" spans="1:11" s="139" customFormat="1">
      <c r="A40" s="160">
        <v>4</v>
      </c>
      <c r="B40" s="122" t="s">
        <v>112</v>
      </c>
      <c r="C40" s="148">
        <v>2</v>
      </c>
      <c r="D40" s="149" t="s">
        <v>16</v>
      </c>
      <c r="E40" s="150">
        <v>3524.93</v>
      </c>
      <c r="F40" s="150">
        <f>ROUND((C40*E40),2)</f>
        <v>7049.86</v>
      </c>
      <c r="G40" s="150">
        <f t="shared" si="2"/>
        <v>7049.86</v>
      </c>
    </row>
    <row r="41" spans="1:11" s="139" customFormat="1" ht="38.25">
      <c r="A41" s="160">
        <v>5</v>
      </c>
      <c r="B41" s="123" t="s">
        <v>164</v>
      </c>
      <c r="C41" s="136">
        <v>1</v>
      </c>
      <c r="D41" s="144" t="s">
        <v>16</v>
      </c>
      <c r="E41" s="150">
        <v>5500</v>
      </c>
      <c r="F41" s="150">
        <f>ROUND((C41*E41),2)</f>
        <v>5500</v>
      </c>
      <c r="G41" s="150">
        <f t="shared" si="2"/>
        <v>5500</v>
      </c>
    </row>
    <row r="42" spans="1:11" s="139" customFormat="1">
      <c r="A42" s="160"/>
      <c r="B42" s="147"/>
      <c r="C42" s="148"/>
      <c r="D42" s="149"/>
      <c r="E42" s="150"/>
      <c r="F42" s="150"/>
      <c r="G42" s="150">
        <f t="shared" si="2"/>
        <v>0</v>
      </c>
    </row>
    <row r="43" spans="1:11" s="139" customFormat="1">
      <c r="A43" s="143" t="s">
        <v>94</v>
      </c>
      <c r="B43" s="125" t="s">
        <v>67</v>
      </c>
      <c r="C43" s="148"/>
      <c r="D43" s="149"/>
      <c r="E43" s="150"/>
      <c r="F43" s="150"/>
      <c r="G43" s="150">
        <f t="shared" si="2"/>
        <v>0</v>
      </c>
    </row>
    <row r="44" spans="1:11" s="139" customFormat="1">
      <c r="A44" s="160">
        <v>1</v>
      </c>
      <c r="B44" s="122" t="s">
        <v>129</v>
      </c>
      <c r="C44" s="148">
        <v>1</v>
      </c>
      <c r="D44" s="149" t="s">
        <v>50</v>
      </c>
      <c r="E44" s="150">
        <v>5000</v>
      </c>
      <c r="F44" s="150">
        <f>ROUND((C44*E44),2)</f>
        <v>5000</v>
      </c>
      <c r="G44" s="150">
        <f t="shared" si="2"/>
        <v>5000</v>
      </c>
    </row>
    <row r="45" spans="1:11" s="165" customFormat="1" ht="25.5">
      <c r="A45" s="160">
        <v>2</v>
      </c>
      <c r="B45" s="122" t="s">
        <v>65</v>
      </c>
      <c r="C45" s="148">
        <v>3</v>
      </c>
      <c r="D45" s="149" t="s">
        <v>16</v>
      </c>
      <c r="E45" s="150">
        <v>1200</v>
      </c>
      <c r="F45" s="150">
        <f>ROUND((C45*E45),2)</f>
        <v>3600</v>
      </c>
      <c r="G45" s="150">
        <f t="shared" si="2"/>
        <v>3600</v>
      </c>
    </row>
    <row r="46" spans="1:11" s="139" customFormat="1">
      <c r="A46" s="160">
        <v>3</v>
      </c>
      <c r="B46" s="122" t="s">
        <v>66</v>
      </c>
      <c r="C46" s="148">
        <v>49</v>
      </c>
      <c r="D46" s="149" t="s">
        <v>105</v>
      </c>
      <c r="E46" s="150">
        <v>234</v>
      </c>
      <c r="F46" s="150">
        <f>ROUND((C46*E46),2)</f>
        <v>11466</v>
      </c>
      <c r="G46" s="150">
        <f t="shared" si="2"/>
        <v>11466</v>
      </c>
    </row>
    <row r="47" spans="1:11" s="139" customFormat="1" ht="25.5">
      <c r="A47" s="160">
        <v>4</v>
      </c>
      <c r="B47" s="122" t="s">
        <v>130</v>
      </c>
      <c r="C47" s="136">
        <v>1</v>
      </c>
      <c r="D47" s="144" t="s">
        <v>16</v>
      </c>
      <c r="E47" s="150">
        <v>5500</v>
      </c>
      <c r="F47" s="150">
        <f>ROUND((C47*E47),2)</f>
        <v>5500</v>
      </c>
      <c r="G47" s="150">
        <f t="shared" si="2"/>
        <v>5500</v>
      </c>
    </row>
    <row r="48" spans="1:11" s="139" customFormat="1">
      <c r="A48" s="166"/>
      <c r="B48" s="135"/>
      <c r="C48" s="136"/>
      <c r="D48" s="144"/>
      <c r="E48" s="150"/>
      <c r="F48" s="150"/>
      <c r="G48" s="150">
        <f t="shared" si="2"/>
        <v>0</v>
      </c>
      <c r="I48" s="167"/>
    </row>
    <row r="49" spans="1:10" s="139" customFormat="1">
      <c r="A49" s="168" t="s">
        <v>95</v>
      </c>
      <c r="B49" s="135" t="s">
        <v>35</v>
      </c>
      <c r="C49" s="136"/>
      <c r="D49" s="144"/>
      <c r="E49" s="150"/>
      <c r="F49" s="150"/>
      <c r="G49" s="150">
        <f t="shared" si="2"/>
        <v>0</v>
      </c>
    </row>
    <row r="50" spans="1:10" s="139" customFormat="1">
      <c r="A50" s="169">
        <v>1</v>
      </c>
      <c r="B50" s="123" t="s">
        <v>68</v>
      </c>
      <c r="C50" s="136">
        <v>2</v>
      </c>
      <c r="D50" s="144" t="s">
        <v>16</v>
      </c>
      <c r="E50" s="150">
        <v>6500</v>
      </c>
      <c r="F50" s="150">
        <f t="shared" ref="F50:F55" si="3">ROUND((C50*E50),2)</f>
        <v>13000</v>
      </c>
      <c r="G50" s="150">
        <f t="shared" si="2"/>
        <v>13000</v>
      </c>
      <c r="I50" s="167"/>
    </row>
    <row r="51" spans="1:10" s="139" customFormat="1" ht="38.25">
      <c r="A51" s="169">
        <v>2</v>
      </c>
      <c r="B51" s="126" t="s">
        <v>125</v>
      </c>
      <c r="C51" s="170">
        <v>2</v>
      </c>
      <c r="D51" s="171" t="s">
        <v>16</v>
      </c>
      <c r="E51" s="150">
        <v>381902</v>
      </c>
      <c r="F51" s="150">
        <f t="shared" si="3"/>
        <v>763804</v>
      </c>
      <c r="G51" s="150">
        <f t="shared" si="2"/>
        <v>763804</v>
      </c>
    </row>
    <row r="52" spans="1:10" s="165" customFormat="1" ht="25.5">
      <c r="A52" s="169">
        <v>3</v>
      </c>
      <c r="B52" s="123" t="s">
        <v>128</v>
      </c>
      <c r="C52" s="136">
        <v>1</v>
      </c>
      <c r="D52" s="144" t="s">
        <v>16</v>
      </c>
      <c r="E52" s="150">
        <v>6500</v>
      </c>
      <c r="F52" s="150">
        <f t="shared" si="3"/>
        <v>6500</v>
      </c>
      <c r="G52" s="150">
        <f t="shared" si="2"/>
        <v>6500</v>
      </c>
    </row>
    <row r="53" spans="1:10" s="165" customFormat="1" ht="38.25">
      <c r="A53" s="169">
        <v>4</v>
      </c>
      <c r="B53" s="229" t="s">
        <v>188</v>
      </c>
      <c r="C53" s="136">
        <f>49*(0.85*2.91)*3.28^2</f>
        <v>1303.9342175999998</v>
      </c>
      <c r="D53" s="144" t="s">
        <v>107</v>
      </c>
      <c r="E53" s="230">
        <f>3082*1.18</f>
        <v>3636.7599999999998</v>
      </c>
      <c r="F53" s="150">
        <f t="shared" si="3"/>
        <v>4742095.8099999996</v>
      </c>
      <c r="G53" s="150">
        <f t="shared" si="2"/>
        <v>4742095.8099999996</v>
      </c>
    </row>
    <row r="54" spans="1:10" s="139" customFormat="1" ht="18" customHeight="1">
      <c r="A54" s="169">
        <v>5</v>
      </c>
      <c r="B54" s="123" t="s">
        <v>126</v>
      </c>
      <c r="C54" s="136">
        <v>1</v>
      </c>
      <c r="D54" s="144" t="s">
        <v>16</v>
      </c>
      <c r="E54" s="150">
        <v>16500</v>
      </c>
      <c r="F54" s="150">
        <f t="shared" si="3"/>
        <v>16500</v>
      </c>
      <c r="G54" s="150">
        <f t="shared" si="2"/>
        <v>16500</v>
      </c>
    </row>
    <row r="55" spans="1:10" s="139" customFormat="1">
      <c r="A55" s="169">
        <v>6</v>
      </c>
      <c r="B55" s="127" t="s">
        <v>127</v>
      </c>
      <c r="C55" s="136">
        <v>1</v>
      </c>
      <c r="D55" s="173" t="s">
        <v>42</v>
      </c>
      <c r="E55" s="150">
        <v>2500</v>
      </c>
      <c r="F55" s="150">
        <f t="shared" si="3"/>
        <v>2500</v>
      </c>
      <c r="G55" s="150">
        <f t="shared" si="2"/>
        <v>2500</v>
      </c>
      <c r="I55" s="167"/>
      <c r="J55" s="167"/>
    </row>
    <row r="56" spans="1:10" s="139" customFormat="1">
      <c r="A56" s="160"/>
      <c r="B56" s="172"/>
      <c r="C56" s="136"/>
      <c r="D56" s="173"/>
      <c r="E56" s="150"/>
      <c r="F56" s="150"/>
      <c r="G56" s="150">
        <f t="shared" si="2"/>
        <v>0</v>
      </c>
      <c r="I56" s="167"/>
      <c r="J56" s="167"/>
    </row>
    <row r="57" spans="1:10" s="165" customFormat="1">
      <c r="A57" s="143" t="s">
        <v>96</v>
      </c>
      <c r="B57" s="121" t="s">
        <v>77</v>
      </c>
      <c r="C57" s="136"/>
      <c r="D57" s="144"/>
      <c r="E57" s="150"/>
      <c r="F57" s="150"/>
      <c r="G57" s="150">
        <f t="shared" si="2"/>
        <v>0</v>
      </c>
    </row>
    <row r="58" spans="1:10" s="165" customFormat="1">
      <c r="A58" s="169">
        <v>1</v>
      </c>
      <c r="B58" s="123" t="s">
        <v>124</v>
      </c>
      <c r="C58" s="136">
        <f>(10.2*4+5.03*8)*3.5</f>
        <v>283.64</v>
      </c>
      <c r="D58" s="149" t="s">
        <v>105</v>
      </c>
      <c r="E58" s="150">
        <v>36.9</v>
      </c>
      <c r="F58" s="150">
        <f>ROUND((C58*E58),2)</f>
        <v>10466.32</v>
      </c>
      <c r="G58" s="150">
        <f t="shared" si="2"/>
        <v>10466.32</v>
      </c>
      <c r="I58" s="174"/>
    </row>
    <row r="59" spans="1:10" s="165" customFormat="1">
      <c r="A59" s="175"/>
      <c r="B59" s="135"/>
      <c r="C59" s="136"/>
      <c r="D59" s="144"/>
      <c r="E59" s="150"/>
      <c r="F59" s="150"/>
      <c r="G59" s="150">
        <f t="shared" si="2"/>
        <v>0</v>
      </c>
    </row>
    <row r="60" spans="1:10" s="165" customFormat="1">
      <c r="A60" s="143" t="s">
        <v>97</v>
      </c>
      <c r="B60" s="176" t="s">
        <v>36</v>
      </c>
      <c r="C60" s="136"/>
      <c r="D60" s="144"/>
      <c r="E60" s="150"/>
      <c r="F60" s="150"/>
      <c r="G60" s="150">
        <f t="shared" si="2"/>
        <v>0</v>
      </c>
    </row>
    <row r="61" spans="1:10" s="139" customFormat="1">
      <c r="A61" s="177">
        <v>1</v>
      </c>
      <c r="B61" s="135" t="s">
        <v>78</v>
      </c>
      <c r="C61" s="136"/>
      <c r="D61" s="144"/>
      <c r="E61" s="150"/>
      <c r="F61" s="150"/>
      <c r="G61" s="150">
        <f t="shared" si="2"/>
        <v>0</v>
      </c>
    </row>
    <row r="62" spans="1:10" s="139" customFormat="1">
      <c r="A62" s="178">
        <f>+A61+0.1</f>
        <v>1.1000000000000001</v>
      </c>
      <c r="B62" s="123" t="s">
        <v>79</v>
      </c>
      <c r="C62" s="136">
        <v>6</v>
      </c>
      <c r="D62" s="144" t="s">
        <v>16</v>
      </c>
      <c r="E62" s="150">
        <v>3500</v>
      </c>
      <c r="F62" s="150">
        <f>ROUND((C62*E62),2)</f>
        <v>21000</v>
      </c>
      <c r="G62" s="150">
        <f t="shared" si="2"/>
        <v>21000</v>
      </c>
    </row>
    <row r="63" spans="1:10" s="179" customFormat="1" ht="25.5">
      <c r="A63" s="178">
        <f>+A62+0.1</f>
        <v>1.2000000000000002</v>
      </c>
      <c r="B63" s="128" t="s">
        <v>189</v>
      </c>
      <c r="C63" s="136">
        <v>6</v>
      </c>
      <c r="D63" s="144" t="s">
        <v>16</v>
      </c>
      <c r="E63" s="150">
        <f>359635*1.18</f>
        <v>424369.3</v>
      </c>
      <c r="F63" s="150">
        <f>ROUND((C63*E63),2)</f>
        <v>2546215.7999999998</v>
      </c>
      <c r="G63" s="150">
        <f t="shared" si="2"/>
        <v>2546215.7999999998</v>
      </c>
    </row>
    <row r="64" spans="1:10" s="179" customFormat="1" ht="25.5">
      <c r="A64" s="178">
        <f>+A63+0.1</f>
        <v>1.3000000000000003</v>
      </c>
      <c r="B64" s="128" t="s">
        <v>123</v>
      </c>
      <c r="C64" s="136">
        <v>1</v>
      </c>
      <c r="D64" s="144" t="s">
        <v>16</v>
      </c>
      <c r="E64" s="150">
        <f>735635.2*1.18</f>
        <v>868049.53599999985</v>
      </c>
      <c r="F64" s="150">
        <f>ROUND((C64*E64),2)</f>
        <v>868049.54</v>
      </c>
      <c r="G64" s="150">
        <f t="shared" si="2"/>
        <v>868049.54</v>
      </c>
    </row>
    <row r="65" spans="1:13" s="179" customFormat="1" ht="25.5">
      <c r="A65" s="178">
        <f>+A64+0.1</f>
        <v>1.4000000000000004</v>
      </c>
      <c r="B65" s="128" t="s">
        <v>122</v>
      </c>
      <c r="C65" s="136">
        <v>6</v>
      </c>
      <c r="D65" s="144" t="s">
        <v>16</v>
      </c>
      <c r="E65" s="150">
        <f>394495*1.18</f>
        <v>465504.1</v>
      </c>
      <c r="F65" s="150">
        <f>ROUND((C65*E65),2)</f>
        <v>2793024.6</v>
      </c>
      <c r="G65" s="150">
        <f t="shared" si="2"/>
        <v>2793024.6</v>
      </c>
    </row>
    <row r="66" spans="1:13" s="181" customFormat="1">
      <c r="A66" s="140"/>
      <c r="B66" s="151"/>
      <c r="C66" s="136"/>
      <c r="D66" s="144"/>
      <c r="E66" s="150"/>
      <c r="F66" s="150"/>
      <c r="G66" s="150">
        <f t="shared" si="2"/>
        <v>0</v>
      </c>
      <c r="H66" s="180"/>
      <c r="L66" s="182"/>
      <c r="M66" s="182"/>
    </row>
    <row r="67" spans="1:13" s="181" customFormat="1">
      <c r="A67" s="146">
        <v>2</v>
      </c>
      <c r="B67" s="121" t="s">
        <v>120</v>
      </c>
      <c r="C67" s="136"/>
      <c r="D67" s="137"/>
      <c r="E67" s="150"/>
      <c r="F67" s="150"/>
      <c r="G67" s="150">
        <f t="shared" si="2"/>
        <v>0</v>
      </c>
      <c r="H67" s="180"/>
      <c r="L67" s="182"/>
      <c r="M67" s="182"/>
    </row>
    <row r="68" spans="1:13" s="181" customFormat="1">
      <c r="A68" s="160">
        <f>+A67+0.1</f>
        <v>2.1</v>
      </c>
      <c r="B68" s="123" t="s">
        <v>51</v>
      </c>
      <c r="C68" s="136">
        <v>95.4</v>
      </c>
      <c r="D68" s="137" t="s">
        <v>106</v>
      </c>
      <c r="E68" s="150">
        <v>950</v>
      </c>
      <c r="F68" s="150">
        <f>ROUND((C68*E68),2)</f>
        <v>90630</v>
      </c>
      <c r="G68" s="150">
        <f t="shared" si="2"/>
        <v>90630</v>
      </c>
      <c r="H68" s="180"/>
      <c r="L68" s="182"/>
      <c r="M68" s="182"/>
    </row>
    <row r="69" spans="1:13" s="181" customFormat="1" ht="25.5">
      <c r="A69" s="160">
        <f>+A68+0.1</f>
        <v>2.2000000000000002</v>
      </c>
      <c r="B69" s="123" t="s">
        <v>121</v>
      </c>
      <c r="C69" s="136">
        <f>C68*1.3</f>
        <v>124.02000000000001</v>
      </c>
      <c r="D69" s="137" t="s">
        <v>106</v>
      </c>
      <c r="E69" s="150">
        <v>210</v>
      </c>
      <c r="F69" s="150">
        <f>ROUND((C69*E69),2)</f>
        <v>26044.2</v>
      </c>
      <c r="G69" s="150">
        <f t="shared" si="2"/>
        <v>26044.2</v>
      </c>
      <c r="H69" s="180"/>
      <c r="L69" s="182"/>
      <c r="M69" s="182"/>
    </row>
    <row r="70" spans="1:13" s="181" customFormat="1">
      <c r="A70" s="140"/>
      <c r="B70" s="151"/>
      <c r="C70" s="136"/>
      <c r="D70" s="137"/>
      <c r="E70" s="150"/>
      <c r="F70" s="150"/>
      <c r="G70" s="150">
        <f t="shared" si="2"/>
        <v>0</v>
      </c>
      <c r="H70" s="180"/>
      <c r="L70" s="182"/>
      <c r="M70" s="182"/>
    </row>
    <row r="71" spans="1:13" s="181" customFormat="1">
      <c r="A71" s="183">
        <v>3</v>
      </c>
      <c r="B71" s="129" t="s">
        <v>69</v>
      </c>
      <c r="C71" s="184"/>
      <c r="D71" s="144"/>
      <c r="E71" s="150"/>
      <c r="F71" s="150"/>
      <c r="G71" s="150">
        <f t="shared" si="2"/>
        <v>0</v>
      </c>
      <c r="H71" s="180"/>
      <c r="L71" s="182"/>
      <c r="M71" s="182"/>
    </row>
    <row r="72" spans="1:13" s="181" customFormat="1">
      <c r="A72" s="185">
        <f>+A71+0.1</f>
        <v>3.1</v>
      </c>
      <c r="B72" s="123" t="s">
        <v>70</v>
      </c>
      <c r="C72" s="186">
        <v>83.95</v>
      </c>
      <c r="D72" s="187" t="s">
        <v>106</v>
      </c>
      <c r="E72" s="150">
        <f>17000*1.18</f>
        <v>20060</v>
      </c>
      <c r="F72" s="150">
        <f t="shared" ref="F72:F78" si="4">ROUND((C72*E72),2)</f>
        <v>1684037</v>
      </c>
      <c r="G72" s="150">
        <f t="shared" si="2"/>
        <v>1684037</v>
      </c>
      <c r="H72" s="180"/>
      <c r="L72" s="182"/>
      <c r="M72" s="182"/>
    </row>
    <row r="73" spans="1:13" s="181" customFormat="1">
      <c r="A73" s="185">
        <f t="shared" ref="A73:A78" si="5">+A72+0.1</f>
        <v>3.2</v>
      </c>
      <c r="B73" s="123" t="s">
        <v>71</v>
      </c>
      <c r="C73" s="186">
        <v>10.49</v>
      </c>
      <c r="D73" s="187" t="s">
        <v>106</v>
      </c>
      <c r="E73" s="150">
        <f>16000*1.18</f>
        <v>18880</v>
      </c>
      <c r="F73" s="150">
        <f t="shared" si="4"/>
        <v>198051.20000000001</v>
      </c>
      <c r="G73" s="150">
        <f t="shared" si="2"/>
        <v>198051.20000000001</v>
      </c>
      <c r="H73" s="180"/>
      <c r="L73" s="182"/>
      <c r="M73" s="182"/>
    </row>
    <row r="74" spans="1:13" s="181" customFormat="1">
      <c r="A74" s="185">
        <f t="shared" si="5"/>
        <v>3.3000000000000003</v>
      </c>
      <c r="B74" s="123" t="s">
        <v>72</v>
      </c>
      <c r="C74" s="186">
        <v>4.7699999999999996</v>
      </c>
      <c r="D74" s="187" t="s">
        <v>106</v>
      </c>
      <c r="E74" s="150">
        <f>3500*1.18</f>
        <v>4130</v>
      </c>
      <c r="F74" s="150">
        <f t="shared" si="4"/>
        <v>19700.099999999999</v>
      </c>
      <c r="G74" s="150">
        <f t="shared" si="2"/>
        <v>19700.099999999999</v>
      </c>
      <c r="H74" s="180"/>
      <c r="L74" s="182"/>
      <c r="M74" s="182"/>
    </row>
    <row r="75" spans="1:13" s="181" customFormat="1">
      <c r="A75" s="185">
        <f t="shared" si="5"/>
        <v>3.4000000000000004</v>
      </c>
      <c r="B75" s="123" t="s">
        <v>73</v>
      </c>
      <c r="C75" s="186">
        <v>4.7699999999999996</v>
      </c>
      <c r="D75" s="187" t="s">
        <v>106</v>
      </c>
      <c r="E75" s="150">
        <f>3500*1.18</f>
        <v>4130</v>
      </c>
      <c r="F75" s="150">
        <f t="shared" si="4"/>
        <v>19700.099999999999</v>
      </c>
      <c r="G75" s="150">
        <f t="shared" si="2"/>
        <v>19700.099999999999</v>
      </c>
      <c r="H75" s="180"/>
      <c r="L75" s="182"/>
      <c r="M75" s="182"/>
    </row>
    <row r="76" spans="1:13" s="181" customFormat="1">
      <c r="A76" s="185">
        <f t="shared" si="5"/>
        <v>3.5000000000000004</v>
      </c>
      <c r="B76" s="123" t="s">
        <v>74</v>
      </c>
      <c r="C76" s="186">
        <v>4.7699999999999996</v>
      </c>
      <c r="D76" s="187" t="s">
        <v>106</v>
      </c>
      <c r="E76" s="150">
        <f>3500*1.18</f>
        <v>4130</v>
      </c>
      <c r="F76" s="150">
        <f t="shared" si="4"/>
        <v>19700.099999999999</v>
      </c>
      <c r="G76" s="150">
        <f t="shared" si="2"/>
        <v>19700.099999999999</v>
      </c>
      <c r="H76" s="180"/>
      <c r="L76" s="182"/>
      <c r="M76" s="182"/>
    </row>
    <row r="77" spans="1:13" s="181" customFormat="1">
      <c r="A77" s="185">
        <f t="shared" si="5"/>
        <v>3.6000000000000005</v>
      </c>
      <c r="B77" s="123" t="s">
        <v>75</v>
      </c>
      <c r="C77" s="186">
        <v>19.079999999999998</v>
      </c>
      <c r="D77" s="187" t="s">
        <v>106</v>
      </c>
      <c r="E77" s="150">
        <f>3500*1.18</f>
        <v>4130</v>
      </c>
      <c r="F77" s="150">
        <f t="shared" si="4"/>
        <v>78800.399999999994</v>
      </c>
      <c r="G77" s="150">
        <f t="shared" si="2"/>
        <v>78800.399999999994</v>
      </c>
      <c r="H77" s="180"/>
      <c r="L77" s="182"/>
      <c r="M77" s="182"/>
    </row>
    <row r="78" spans="1:13" s="181" customFormat="1">
      <c r="A78" s="185">
        <f t="shared" si="5"/>
        <v>3.7000000000000006</v>
      </c>
      <c r="B78" s="130" t="s">
        <v>115</v>
      </c>
      <c r="C78" s="186">
        <f>127.83*75</f>
        <v>9587.25</v>
      </c>
      <c r="D78" s="187" t="s">
        <v>114</v>
      </c>
      <c r="E78" s="150">
        <v>17.5</v>
      </c>
      <c r="F78" s="150">
        <f t="shared" si="4"/>
        <v>167776.88</v>
      </c>
      <c r="G78" s="150">
        <f t="shared" si="2"/>
        <v>167776.88</v>
      </c>
      <c r="H78" s="180">
        <f>+F78-30000</f>
        <v>137776.88</v>
      </c>
      <c r="L78" s="182"/>
      <c r="M78" s="182"/>
    </row>
    <row r="79" spans="1:13" s="181" customFormat="1">
      <c r="A79" s="185"/>
      <c r="B79" s="188"/>
      <c r="C79" s="184"/>
      <c r="D79" s="187"/>
      <c r="E79" s="150"/>
      <c r="F79" s="150"/>
      <c r="G79" s="150">
        <f t="shared" si="2"/>
        <v>0</v>
      </c>
      <c r="H79" s="180"/>
      <c r="L79" s="182"/>
      <c r="M79" s="182"/>
    </row>
    <row r="80" spans="1:13" s="181" customFormat="1">
      <c r="A80" s="183">
        <v>4</v>
      </c>
      <c r="B80" s="129" t="s">
        <v>119</v>
      </c>
      <c r="C80" s="184"/>
      <c r="D80" s="187"/>
      <c r="E80" s="150"/>
      <c r="F80" s="150"/>
      <c r="G80" s="150">
        <f t="shared" si="2"/>
        <v>0</v>
      </c>
      <c r="H80" s="180"/>
      <c r="L80" s="182"/>
      <c r="M80" s="182"/>
    </row>
    <row r="81" spans="1:256" s="181" customFormat="1">
      <c r="A81" s="185">
        <f>+A80+0.1</f>
        <v>4.0999999999999996</v>
      </c>
      <c r="B81" s="123" t="s">
        <v>70</v>
      </c>
      <c r="C81" s="186">
        <v>83.95</v>
      </c>
      <c r="D81" s="187" t="s">
        <v>106</v>
      </c>
      <c r="E81" s="150">
        <v>950</v>
      </c>
      <c r="F81" s="150">
        <f t="shared" ref="F81:F87" si="6">ROUND((C81*E81),2)</f>
        <v>79752.5</v>
      </c>
      <c r="G81" s="150">
        <f t="shared" si="2"/>
        <v>79752.5</v>
      </c>
      <c r="H81" s="180"/>
      <c r="L81" s="182"/>
      <c r="M81" s="182"/>
    </row>
    <row r="82" spans="1:256" s="181" customFormat="1">
      <c r="A82" s="185">
        <f t="shared" ref="A82:A87" si="7">+A81+0.1</f>
        <v>4.1999999999999993</v>
      </c>
      <c r="B82" s="123" t="s">
        <v>71</v>
      </c>
      <c r="C82" s="186">
        <v>10.49</v>
      </c>
      <c r="D82" s="187" t="s">
        <v>106</v>
      </c>
      <c r="E82" s="150">
        <v>950</v>
      </c>
      <c r="F82" s="150">
        <f t="shared" si="6"/>
        <v>9965.5</v>
      </c>
      <c r="G82" s="150">
        <f t="shared" ref="G82:G145" si="8">ROUND((C82*E82),2)</f>
        <v>9965.5</v>
      </c>
      <c r="H82" s="180"/>
      <c r="L82" s="182"/>
      <c r="M82" s="182"/>
    </row>
    <row r="83" spans="1:256" s="181" customFormat="1">
      <c r="A83" s="185">
        <f t="shared" si="7"/>
        <v>4.2999999999999989</v>
      </c>
      <c r="B83" s="123" t="s">
        <v>72</v>
      </c>
      <c r="C83" s="186">
        <v>4.7699999999999996</v>
      </c>
      <c r="D83" s="187" t="s">
        <v>106</v>
      </c>
      <c r="E83" s="150">
        <v>950</v>
      </c>
      <c r="F83" s="150">
        <f t="shared" si="6"/>
        <v>4531.5</v>
      </c>
      <c r="G83" s="150">
        <f t="shared" si="8"/>
        <v>4531.5</v>
      </c>
      <c r="H83" s="180"/>
      <c r="L83" s="182"/>
      <c r="M83" s="182"/>
    </row>
    <row r="84" spans="1:256" s="181" customFormat="1">
      <c r="A84" s="185">
        <f t="shared" si="7"/>
        <v>4.3999999999999986</v>
      </c>
      <c r="B84" s="123" t="s">
        <v>73</v>
      </c>
      <c r="C84" s="186">
        <v>4.7699999999999996</v>
      </c>
      <c r="D84" s="187" t="s">
        <v>106</v>
      </c>
      <c r="E84" s="150">
        <v>950</v>
      </c>
      <c r="F84" s="150">
        <f t="shared" si="6"/>
        <v>4531.5</v>
      </c>
      <c r="G84" s="150">
        <f t="shared" si="8"/>
        <v>4531.5</v>
      </c>
      <c r="H84" s="180"/>
      <c r="L84" s="182"/>
      <c r="M84" s="182"/>
    </row>
    <row r="85" spans="1:256" s="181" customFormat="1">
      <c r="A85" s="185">
        <f t="shared" si="7"/>
        <v>4.4999999999999982</v>
      </c>
      <c r="B85" s="123" t="s">
        <v>74</v>
      </c>
      <c r="C85" s="186">
        <v>4.7699999999999996</v>
      </c>
      <c r="D85" s="187" t="s">
        <v>106</v>
      </c>
      <c r="E85" s="150">
        <v>950</v>
      </c>
      <c r="F85" s="150">
        <f t="shared" si="6"/>
        <v>4531.5</v>
      </c>
      <c r="G85" s="150">
        <f t="shared" si="8"/>
        <v>4531.5</v>
      </c>
      <c r="H85" s="180"/>
      <c r="L85" s="182"/>
      <c r="M85" s="182"/>
    </row>
    <row r="86" spans="1:256" s="181" customFormat="1">
      <c r="A86" s="185">
        <f t="shared" si="7"/>
        <v>4.5999999999999979</v>
      </c>
      <c r="B86" s="123" t="s">
        <v>75</v>
      </c>
      <c r="C86" s="186">
        <v>19.079999999999998</v>
      </c>
      <c r="D86" s="187" t="s">
        <v>106</v>
      </c>
      <c r="E86" s="150">
        <v>950</v>
      </c>
      <c r="F86" s="150">
        <f t="shared" si="6"/>
        <v>18126</v>
      </c>
      <c r="G86" s="150">
        <f t="shared" si="8"/>
        <v>18126</v>
      </c>
      <c r="H86" s="189"/>
      <c r="J86" s="182"/>
      <c r="K86" s="182"/>
    </row>
    <row r="87" spans="1:256" s="181" customFormat="1">
      <c r="A87" s="185">
        <f t="shared" si="7"/>
        <v>4.6999999999999975</v>
      </c>
      <c r="B87" s="130" t="s">
        <v>76</v>
      </c>
      <c r="C87" s="186">
        <v>94.44</v>
      </c>
      <c r="D87" s="187" t="s">
        <v>106</v>
      </c>
      <c r="E87" s="150">
        <v>1500</v>
      </c>
      <c r="F87" s="150">
        <f t="shared" si="6"/>
        <v>141660</v>
      </c>
      <c r="G87" s="150">
        <f t="shared" si="8"/>
        <v>141660</v>
      </c>
      <c r="H87" s="180"/>
      <c r="L87" s="182"/>
      <c r="M87" s="182"/>
    </row>
    <row r="88" spans="1:256" s="139" customFormat="1">
      <c r="A88" s="140"/>
      <c r="B88" s="151"/>
      <c r="C88" s="136"/>
      <c r="D88" s="144"/>
      <c r="E88" s="150"/>
      <c r="F88" s="150"/>
      <c r="G88" s="150">
        <f t="shared" si="8"/>
        <v>0</v>
      </c>
      <c r="H88" s="167"/>
      <c r="K88" s="167"/>
    </row>
    <row r="89" spans="1:256" s="139" customFormat="1">
      <c r="A89" s="140">
        <v>5</v>
      </c>
      <c r="B89" s="151" t="s">
        <v>118</v>
      </c>
      <c r="C89" s="136">
        <v>1</v>
      </c>
      <c r="D89" s="144" t="s">
        <v>16</v>
      </c>
      <c r="E89" s="150">
        <v>10000</v>
      </c>
      <c r="F89" s="150">
        <f>ROUND((C89*E89),2)</f>
        <v>10000</v>
      </c>
      <c r="G89" s="150">
        <f t="shared" si="8"/>
        <v>10000</v>
      </c>
    </row>
    <row r="90" spans="1:256" s="190" customFormat="1">
      <c r="A90" s="140"/>
      <c r="B90" s="151"/>
      <c r="C90" s="136"/>
      <c r="D90" s="144"/>
      <c r="E90" s="150"/>
      <c r="F90" s="150"/>
      <c r="G90" s="150">
        <f t="shared" si="8"/>
        <v>0</v>
      </c>
    </row>
    <row r="91" spans="1:256" s="165" customFormat="1">
      <c r="A91" s="143" t="s">
        <v>98</v>
      </c>
      <c r="B91" s="146" t="s">
        <v>117</v>
      </c>
      <c r="C91" s="191"/>
      <c r="D91" s="192"/>
      <c r="E91" s="150"/>
      <c r="F91" s="150"/>
      <c r="G91" s="150">
        <f t="shared" si="8"/>
        <v>0</v>
      </c>
      <c r="H91" s="139"/>
      <c r="I91" s="139"/>
      <c r="J91" s="139"/>
      <c r="K91" s="139"/>
      <c r="L91" s="139"/>
      <c r="M91" s="139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139"/>
      <c r="AP91" s="139"/>
      <c r="AQ91" s="139"/>
      <c r="AR91" s="139"/>
      <c r="AS91" s="139"/>
      <c r="AT91" s="139"/>
      <c r="AU91" s="139"/>
      <c r="AV91" s="139"/>
      <c r="AW91" s="139"/>
      <c r="AX91" s="139"/>
      <c r="AY91" s="139"/>
      <c r="AZ91" s="139"/>
      <c r="BA91" s="139"/>
      <c r="BB91" s="139"/>
      <c r="BC91" s="139"/>
      <c r="BD91" s="139"/>
      <c r="BE91" s="139"/>
      <c r="BF91" s="139"/>
      <c r="BG91" s="139"/>
      <c r="BH91" s="139"/>
      <c r="BI91" s="139"/>
      <c r="BJ91" s="139"/>
      <c r="BK91" s="139"/>
      <c r="BL91" s="139"/>
      <c r="BM91" s="139"/>
      <c r="BN91" s="139"/>
      <c r="BO91" s="139"/>
      <c r="BP91" s="139"/>
      <c r="BQ91" s="139"/>
      <c r="BR91" s="139"/>
      <c r="BS91" s="139"/>
      <c r="BT91" s="139"/>
      <c r="BU91" s="139"/>
      <c r="BV91" s="139"/>
      <c r="BW91" s="139"/>
      <c r="BX91" s="139"/>
      <c r="BY91" s="139"/>
      <c r="BZ91" s="139"/>
      <c r="CA91" s="139"/>
      <c r="CB91" s="139"/>
      <c r="CC91" s="139"/>
      <c r="CD91" s="139"/>
      <c r="CE91" s="139"/>
      <c r="CF91" s="139"/>
      <c r="CG91" s="139"/>
      <c r="CH91" s="139"/>
      <c r="CI91" s="139"/>
      <c r="CJ91" s="139"/>
      <c r="CK91" s="139"/>
      <c r="CL91" s="139"/>
      <c r="CM91" s="139"/>
      <c r="CN91" s="139"/>
      <c r="CO91" s="139"/>
      <c r="CP91" s="139"/>
      <c r="CQ91" s="139"/>
      <c r="CR91" s="139"/>
      <c r="CS91" s="139"/>
      <c r="CT91" s="139"/>
      <c r="CU91" s="139"/>
      <c r="CV91" s="139"/>
      <c r="CW91" s="139"/>
      <c r="CX91" s="139"/>
      <c r="CY91" s="139"/>
      <c r="CZ91" s="139"/>
      <c r="DA91" s="139"/>
      <c r="DB91" s="139"/>
      <c r="DC91" s="139"/>
      <c r="DD91" s="139"/>
      <c r="DE91" s="139"/>
      <c r="DF91" s="139"/>
      <c r="DG91" s="139"/>
      <c r="DH91" s="139"/>
      <c r="DI91" s="139"/>
      <c r="DJ91" s="139"/>
      <c r="DK91" s="139"/>
      <c r="DL91" s="139"/>
      <c r="DM91" s="139"/>
      <c r="DN91" s="139"/>
      <c r="DO91" s="139"/>
      <c r="DP91" s="139"/>
      <c r="DQ91" s="139"/>
      <c r="DR91" s="139"/>
      <c r="DS91" s="139"/>
      <c r="DT91" s="139"/>
      <c r="DU91" s="139"/>
      <c r="DV91" s="139"/>
      <c r="DW91" s="139"/>
      <c r="DX91" s="139"/>
      <c r="DY91" s="139"/>
      <c r="DZ91" s="139"/>
      <c r="EA91" s="139"/>
      <c r="EB91" s="139"/>
      <c r="EC91" s="139"/>
      <c r="ED91" s="139"/>
      <c r="EE91" s="139"/>
      <c r="EF91" s="139"/>
      <c r="EG91" s="139"/>
      <c r="EH91" s="139"/>
      <c r="EI91" s="139"/>
      <c r="EJ91" s="139"/>
      <c r="EK91" s="139"/>
      <c r="EL91" s="139"/>
      <c r="EM91" s="139"/>
      <c r="EN91" s="139"/>
      <c r="EO91" s="139"/>
      <c r="EP91" s="139"/>
      <c r="EQ91" s="139"/>
      <c r="ER91" s="139"/>
      <c r="ES91" s="139"/>
      <c r="ET91" s="139"/>
      <c r="EU91" s="139"/>
      <c r="EV91" s="139"/>
      <c r="EW91" s="139"/>
      <c r="EX91" s="139"/>
      <c r="EY91" s="139"/>
      <c r="EZ91" s="139"/>
      <c r="FA91" s="139"/>
      <c r="FB91" s="139"/>
      <c r="FC91" s="139"/>
      <c r="FD91" s="139"/>
      <c r="FE91" s="139"/>
      <c r="FF91" s="139"/>
      <c r="FG91" s="139"/>
      <c r="FH91" s="139"/>
      <c r="FI91" s="139"/>
      <c r="FJ91" s="139"/>
      <c r="FK91" s="139"/>
      <c r="FL91" s="139"/>
      <c r="FM91" s="139"/>
      <c r="FN91" s="139"/>
      <c r="FO91" s="139"/>
      <c r="FP91" s="139"/>
      <c r="FQ91" s="139"/>
      <c r="FR91" s="139"/>
      <c r="FS91" s="139"/>
      <c r="FT91" s="139"/>
      <c r="FU91" s="139"/>
      <c r="FV91" s="139"/>
      <c r="FW91" s="139"/>
      <c r="FX91" s="139"/>
      <c r="FY91" s="139"/>
      <c r="FZ91" s="139"/>
      <c r="GA91" s="139"/>
      <c r="GB91" s="139"/>
      <c r="GC91" s="139"/>
      <c r="GD91" s="139"/>
      <c r="GE91" s="139"/>
      <c r="GF91" s="139"/>
      <c r="GG91" s="139"/>
      <c r="GH91" s="139"/>
      <c r="GI91" s="139"/>
      <c r="GJ91" s="139"/>
      <c r="GK91" s="139"/>
      <c r="GL91" s="139"/>
      <c r="GM91" s="139"/>
      <c r="GN91" s="139"/>
      <c r="GO91" s="139"/>
      <c r="GP91" s="139"/>
      <c r="GQ91" s="139"/>
      <c r="GR91" s="139"/>
      <c r="GS91" s="139"/>
      <c r="GT91" s="139"/>
      <c r="GU91" s="139"/>
      <c r="GV91" s="139"/>
      <c r="GW91" s="139"/>
      <c r="GX91" s="139"/>
      <c r="GY91" s="139"/>
      <c r="GZ91" s="139"/>
      <c r="HA91" s="139"/>
      <c r="HB91" s="139"/>
      <c r="HC91" s="139"/>
      <c r="HD91" s="139"/>
      <c r="HE91" s="139"/>
      <c r="HF91" s="139"/>
      <c r="HG91" s="139"/>
      <c r="HH91" s="139"/>
      <c r="HI91" s="139"/>
      <c r="HJ91" s="139"/>
      <c r="HK91" s="139"/>
      <c r="HL91" s="139"/>
      <c r="HM91" s="139"/>
      <c r="HN91" s="139"/>
      <c r="HO91" s="139"/>
      <c r="HP91" s="139"/>
      <c r="HQ91" s="139"/>
      <c r="HR91" s="139"/>
      <c r="HS91" s="139"/>
      <c r="HT91" s="139"/>
      <c r="HU91" s="139"/>
      <c r="HV91" s="139"/>
      <c r="HW91" s="139"/>
      <c r="HX91" s="139"/>
      <c r="HY91" s="139"/>
      <c r="HZ91" s="139"/>
      <c r="IA91" s="139"/>
      <c r="IB91" s="139"/>
      <c r="IC91" s="139"/>
      <c r="ID91" s="139"/>
      <c r="IE91" s="139"/>
      <c r="IF91" s="139"/>
      <c r="IG91" s="139"/>
      <c r="IH91" s="139"/>
      <c r="II91" s="139"/>
      <c r="IJ91" s="139"/>
      <c r="IK91" s="139"/>
      <c r="IL91" s="139"/>
      <c r="IM91" s="139"/>
      <c r="IN91" s="139"/>
      <c r="IO91" s="139"/>
      <c r="IP91" s="139"/>
      <c r="IQ91" s="139"/>
      <c r="IR91" s="139"/>
      <c r="IS91" s="139"/>
      <c r="IT91" s="139"/>
      <c r="IU91" s="139"/>
      <c r="IV91" s="139"/>
    </row>
    <row r="92" spans="1:256" s="165" customFormat="1">
      <c r="A92" s="193"/>
      <c r="B92" s="194"/>
      <c r="C92" s="195"/>
      <c r="D92" s="196"/>
      <c r="E92" s="150"/>
      <c r="F92" s="150"/>
      <c r="G92" s="150">
        <f t="shared" si="8"/>
        <v>0</v>
      </c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7"/>
      <c r="AH92" s="197"/>
      <c r="AI92" s="197"/>
      <c r="AJ92" s="197"/>
      <c r="AK92" s="197"/>
      <c r="AL92" s="197"/>
      <c r="AM92" s="197"/>
      <c r="AN92" s="197"/>
      <c r="AO92" s="197"/>
      <c r="AP92" s="197"/>
      <c r="AQ92" s="197"/>
      <c r="AR92" s="197"/>
      <c r="AS92" s="197"/>
      <c r="AT92" s="197"/>
      <c r="AU92" s="197"/>
      <c r="AV92" s="197"/>
      <c r="AW92" s="197"/>
      <c r="AX92" s="197"/>
      <c r="AY92" s="197"/>
      <c r="AZ92" s="197"/>
      <c r="BA92" s="197"/>
      <c r="BB92" s="197"/>
      <c r="BC92" s="197"/>
      <c r="BD92" s="197"/>
      <c r="BE92" s="197"/>
      <c r="BF92" s="197"/>
      <c r="BG92" s="197"/>
      <c r="BH92" s="197"/>
      <c r="BI92" s="197"/>
      <c r="BJ92" s="197"/>
      <c r="BK92" s="197"/>
      <c r="BL92" s="197"/>
      <c r="BM92" s="197"/>
      <c r="BN92" s="197"/>
      <c r="BO92" s="197"/>
      <c r="BP92" s="197"/>
      <c r="BQ92" s="197"/>
      <c r="BR92" s="197"/>
      <c r="BS92" s="197"/>
      <c r="BT92" s="197"/>
      <c r="BU92" s="197"/>
      <c r="BV92" s="197"/>
      <c r="BW92" s="197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  <c r="EN92" s="197"/>
      <c r="EO92" s="197"/>
      <c r="EP92" s="197"/>
      <c r="EQ92" s="197"/>
      <c r="ER92" s="197"/>
      <c r="ES92" s="197"/>
      <c r="ET92" s="197"/>
      <c r="EU92" s="197"/>
      <c r="EV92" s="197"/>
      <c r="EW92" s="197"/>
      <c r="EX92" s="197"/>
      <c r="EY92" s="197"/>
      <c r="EZ92" s="197"/>
      <c r="FA92" s="197"/>
      <c r="FB92" s="197"/>
      <c r="FC92" s="197"/>
      <c r="FD92" s="197"/>
      <c r="FE92" s="197"/>
      <c r="FF92" s="197"/>
      <c r="FG92" s="197"/>
      <c r="FH92" s="197"/>
      <c r="FI92" s="197"/>
      <c r="FJ92" s="197"/>
      <c r="FK92" s="197"/>
      <c r="FL92" s="197"/>
      <c r="FM92" s="197"/>
      <c r="FN92" s="197"/>
      <c r="FO92" s="197"/>
      <c r="FP92" s="197"/>
      <c r="FQ92" s="197"/>
      <c r="FR92" s="197"/>
      <c r="FS92" s="197"/>
      <c r="FT92" s="197"/>
      <c r="FU92" s="197"/>
      <c r="FV92" s="197"/>
      <c r="FW92" s="197"/>
      <c r="FX92" s="197"/>
      <c r="FY92" s="197"/>
      <c r="FZ92" s="197"/>
      <c r="GA92" s="197"/>
      <c r="GB92" s="197"/>
      <c r="GC92" s="197"/>
      <c r="GD92" s="197"/>
      <c r="GE92" s="197"/>
      <c r="GF92" s="197"/>
      <c r="GG92" s="197"/>
      <c r="GH92" s="197"/>
      <c r="GI92" s="197"/>
      <c r="GJ92" s="197"/>
      <c r="GK92" s="197"/>
      <c r="GL92" s="197"/>
      <c r="GM92" s="197"/>
      <c r="GN92" s="197"/>
      <c r="GO92" s="197"/>
      <c r="GP92" s="197"/>
      <c r="GQ92" s="197"/>
      <c r="GR92" s="197"/>
      <c r="GS92" s="197"/>
      <c r="GT92" s="197"/>
      <c r="GU92" s="197"/>
      <c r="GV92" s="197"/>
      <c r="GW92" s="197"/>
      <c r="GX92" s="197"/>
      <c r="GY92" s="197"/>
      <c r="GZ92" s="197"/>
      <c r="HA92" s="197"/>
      <c r="HB92" s="197"/>
      <c r="HC92" s="197"/>
      <c r="HD92" s="197"/>
      <c r="HE92" s="197"/>
      <c r="HF92" s="197"/>
      <c r="HG92" s="197"/>
      <c r="HH92" s="197"/>
      <c r="HI92" s="197"/>
      <c r="HJ92" s="197"/>
      <c r="HK92" s="197"/>
      <c r="HL92" s="197"/>
      <c r="HM92" s="197"/>
      <c r="HN92" s="197"/>
      <c r="HO92" s="197"/>
      <c r="HP92" s="197"/>
      <c r="HQ92" s="197"/>
      <c r="HR92" s="197"/>
      <c r="HS92" s="197"/>
      <c r="HT92" s="197"/>
      <c r="HU92" s="197"/>
      <c r="HV92" s="197"/>
      <c r="HW92" s="197"/>
      <c r="HX92" s="197"/>
      <c r="HY92" s="197"/>
      <c r="HZ92" s="197"/>
      <c r="IA92" s="197"/>
      <c r="IB92" s="197"/>
      <c r="IC92" s="197"/>
      <c r="ID92" s="197"/>
      <c r="IE92" s="197"/>
      <c r="IF92" s="197"/>
      <c r="IG92" s="197"/>
      <c r="IH92" s="197"/>
      <c r="II92" s="197"/>
      <c r="IJ92" s="197"/>
      <c r="IK92" s="197"/>
      <c r="IL92" s="197"/>
      <c r="IM92" s="197"/>
      <c r="IN92" s="197"/>
      <c r="IO92" s="197"/>
      <c r="IP92" s="197"/>
      <c r="IQ92" s="197"/>
      <c r="IR92" s="197"/>
      <c r="IS92" s="197"/>
      <c r="IT92" s="197"/>
      <c r="IU92" s="197"/>
      <c r="IV92" s="197"/>
    </row>
    <row r="93" spans="1:256" s="165" customFormat="1">
      <c r="A93" s="198">
        <v>1</v>
      </c>
      <c r="B93" s="146" t="s">
        <v>91</v>
      </c>
      <c r="C93" s="191"/>
      <c r="D93" s="192"/>
      <c r="E93" s="150"/>
      <c r="F93" s="150"/>
      <c r="G93" s="150">
        <f t="shared" si="8"/>
        <v>0</v>
      </c>
      <c r="H93" s="139"/>
      <c r="I93" s="139"/>
      <c r="J93" s="139"/>
      <c r="K93" s="139"/>
      <c r="L93" s="139"/>
      <c r="M93" s="139"/>
      <c r="N93" s="139"/>
      <c r="O93" s="139"/>
      <c r="P93" s="139"/>
      <c r="Q93" s="139"/>
      <c r="R93" s="139"/>
      <c r="S93" s="139"/>
      <c r="T93" s="139"/>
      <c r="U93" s="139"/>
      <c r="V93" s="139"/>
      <c r="W93" s="139"/>
      <c r="X93" s="139"/>
      <c r="Y93" s="139"/>
      <c r="Z93" s="139"/>
      <c r="AA93" s="139"/>
      <c r="AB93" s="139"/>
      <c r="AC93" s="139"/>
      <c r="AD93" s="139"/>
      <c r="AE93" s="139"/>
      <c r="AF93" s="139"/>
      <c r="AG93" s="139"/>
      <c r="AH93" s="139"/>
      <c r="AI93" s="139"/>
      <c r="AJ93" s="139"/>
      <c r="AK93" s="139"/>
      <c r="AL93" s="139"/>
      <c r="AM93" s="139"/>
      <c r="AN93" s="139"/>
      <c r="AO93" s="139"/>
      <c r="AP93" s="139"/>
      <c r="AQ93" s="139"/>
      <c r="AR93" s="139"/>
      <c r="AS93" s="139"/>
      <c r="AT93" s="139"/>
      <c r="AU93" s="139"/>
      <c r="AV93" s="139"/>
      <c r="AW93" s="139"/>
      <c r="AX93" s="139"/>
      <c r="AY93" s="139"/>
      <c r="AZ93" s="139"/>
      <c r="BA93" s="139"/>
      <c r="BB93" s="139"/>
      <c r="BC93" s="139"/>
      <c r="BD93" s="139"/>
      <c r="BE93" s="139"/>
      <c r="BF93" s="139"/>
      <c r="BG93" s="139"/>
      <c r="BH93" s="139"/>
      <c r="BI93" s="139"/>
      <c r="BJ93" s="139"/>
      <c r="BK93" s="139"/>
      <c r="BL93" s="139"/>
      <c r="BM93" s="139"/>
      <c r="BN93" s="139"/>
      <c r="BO93" s="139"/>
      <c r="BP93" s="139"/>
      <c r="BQ93" s="139"/>
      <c r="BR93" s="139"/>
      <c r="BS93" s="139"/>
      <c r="BT93" s="139"/>
      <c r="BU93" s="139"/>
      <c r="BV93" s="139"/>
      <c r="BW93" s="139"/>
      <c r="BX93" s="139"/>
      <c r="BY93" s="139"/>
      <c r="BZ93" s="139"/>
      <c r="CA93" s="139"/>
      <c r="CB93" s="139"/>
      <c r="CC93" s="139"/>
      <c r="CD93" s="139"/>
      <c r="CE93" s="139"/>
      <c r="CF93" s="139"/>
      <c r="CG93" s="139"/>
      <c r="CH93" s="139"/>
      <c r="CI93" s="139"/>
      <c r="CJ93" s="139"/>
      <c r="CK93" s="139"/>
      <c r="CL93" s="139"/>
      <c r="CM93" s="139"/>
      <c r="CN93" s="139"/>
      <c r="CO93" s="139"/>
      <c r="CP93" s="139"/>
      <c r="CQ93" s="139"/>
      <c r="CR93" s="139"/>
      <c r="CS93" s="139"/>
      <c r="CT93" s="139"/>
      <c r="CU93" s="139"/>
      <c r="CV93" s="139"/>
      <c r="CW93" s="139"/>
      <c r="CX93" s="139"/>
      <c r="CY93" s="139"/>
      <c r="CZ93" s="139"/>
      <c r="DA93" s="139"/>
      <c r="DB93" s="139"/>
      <c r="DC93" s="139"/>
      <c r="DD93" s="139"/>
      <c r="DE93" s="139"/>
      <c r="DF93" s="139"/>
      <c r="DG93" s="139"/>
      <c r="DH93" s="139"/>
      <c r="DI93" s="139"/>
      <c r="DJ93" s="139"/>
      <c r="DK93" s="139"/>
      <c r="DL93" s="139"/>
      <c r="DM93" s="139"/>
      <c r="DN93" s="139"/>
      <c r="DO93" s="139"/>
      <c r="DP93" s="139"/>
      <c r="DQ93" s="139"/>
      <c r="DR93" s="139"/>
      <c r="DS93" s="139"/>
      <c r="DT93" s="139"/>
      <c r="DU93" s="139"/>
      <c r="DV93" s="139"/>
      <c r="DW93" s="139"/>
      <c r="DX93" s="139"/>
      <c r="DY93" s="139"/>
      <c r="DZ93" s="139"/>
      <c r="EA93" s="139"/>
      <c r="EB93" s="139"/>
      <c r="EC93" s="139"/>
      <c r="ED93" s="139"/>
      <c r="EE93" s="139"/>
      <c r="EF93" s="139"/>
      <c r="EG93" s="139"/>
      <c r="EH93" s="139"/>
      <c r="EI93" s="139"/>
      <c r="EJ93" s="139"/>
      <c r="EK93" s="139"/>
      <c r="EL93" s="139"/>
      <c r="EM93" s="139"/>
      <c r="EN93" s="139"/>
      <c r="EO93" s="139"/>
      <c r="EP93" s="139"/>
      <c r="EQ93" s="139"/>
      <c r="ER93" s="139"/>
      <c r="ES93" s="139"/>
      <c r="ET93" s="139"/>
      <c r="EU93" s="139"/>
      <c r="EV93" s="139"/>
      <c r="EW93" s="139"/>
      <c r="EX93" s="139"/>
      <c r="EY93" s="139"/>
      <c r="EZ93" s="139"/>
      <c r="FA93" s="139"/>
      <c r="FB93" s="139"/>
      <c r="FC93" s="139"/>
      <c r="FD93" s="139"/>
      <c r="FE93" s="139"/>
      <c r="FF93" s="139"/>
      <c r="FG93" s="139"/>
      <c r="FH93" s="139"/>
      <c r="FI93" s="139"/>
      <c r="FJ93" s="139"/>
      <c r="FK93" s="139"/>
      <c r="FL93" s="139"/>
      <c r="FM93" s="139"/>
      <c r="FN93" s="139"/>
      <c r="FO93" s="139"/>
      <c r="FP93" s="139"/>
      <c r="FQ93" s="139"/>
      <c r="FR93" s="139"/>
      <c r="FS93" s="139"/>
      <c r="FT93" s="139"/>
      <c r="FU93" s="139"/>
      <c r="FV93" s="139"/>
      <c r="FW93" s="139"/>
      <c r="FX93" s="139"/>
      <c r="FY93" s="139"/>
      <c r="FZ93" s="139"/>
      <c r="GA93" s="139"/>
      <c r="GB93" s="139"/>
      <c r="GC93" s="139"/>
      <c r="GD93" s="139"/>
      <c r="GE93" s="139"/>
      <c r="GF93" s="139"/>
      <c r="GG93" s="139"/>
      <c r="GH93" s="139"/>
      <c r="GI93" s="139"/>
      <c r="GJ93" s="139"/>
      <c r="GK93" s="139"/>
      <c r="GL93" s="139"/>
      <c r="GM93" s="139"/>
      <c r="GN93" s="139"/>
      <c r="GO93" s="139"/>
      <c r="GP93" s="139"/>
      <c r="GQ93" s="139"/>
      <c r="GR93" s="139"/>
      <c r="GS93" s="139"/>
      <c r="GT93" s="139"/>
      <c r="GU93" s="139"/>
      <c r="GV93" s="139"/>
      <c r="GW93" s="139"/>
      <c r="GX93" s="139"/>
      <c r="GY93" s="139"/>
      <c r="GZ93" s="139"/>
      <c r="HA93" s="139"/>
      <c r="HB93" s="139"/>
      <c r="HC93" s="139"/>
      <c r="HD93" s="139"/>
      <c r="HE93" s="139"/>
      <c r="HF93" s="139"/>
      <c r="HG93" s="139"/>
      <c r="HH93" s="139"/>
      <c r="HI93" s="139"/>
      <c r="HJ93" s="139"/>
      <c r="HK93" s="139"/>
      <c r="HL93" s="139"/>
      <c r="HM93" s="139"/>
      <c r="HN93" s="139"/>
      <c r="HO93" s="139"/>
      <c r="HP93" s="139"/>
      <c r="HQ93" s="139"/>
      <c r="HR93" s="139"/>
      <c r="HS93" s="139"/>
      <c r="HT93" s="139"/>
      <c r="HU93" s="139"/>
      <c r="HV93" s="139"/>
      <c r="HW93" s="139"/>
      <c r="HX93" s="139"/>
      <c r="HY93" s="139"/>
      <c r="HZ93" s="139"/>
      <c r="IA93" s="139"/>
      <c r="IB93" s="139"/>
      <c r="IC93" s="139"/>
      <c r="ID93" s="139"/>
      <c r="IE93" s="139"/>
      <c r="IF93" s="139"/>
      <c r="IG93" s="139"/>
      <c r="IH93" s="139"/>
      <c r="II93" s="139"/>
      <c r="IJ93" s="139"/>
      <c r="IK93" s="139"/>
      <c r="IL93" s="139"/>
      <c r="IM93" s="139"/>
      <c r="IN93" s="139"/>
      <c r="IO93" s="139"/>
      <c r="IP93" s="139"/>
      <c r="IQ93" s="139"/>
      <c r="IR93" s="139"/>
      <c r="IS93" s="139"/>
      <c r="IT93" s="139"/>
      <c r="IU93" s="139"/>
      <c r="IV93" s="139"/>
    </row>
    <row r="94" spans="1:256" s="165" customFormat="1">
      <c r="A94" s="169">
        <f>+A93+0.1</f>
        <v>1.1000000000000001</v>
      </c>
      <c r="B94" s="101" t="s">
        <v>196</v>
      </c>
      <c r="C94" s="191">
        <v>1</v>
      </c>
      <c r="D94" s="192" t="s">
        <v>16</v>
      </c>
      <c r="E94" s="150">
        <f>1977+659*2</f>
        <v>3295</v>
      </c>
      <c r="F94" s="150">
        <f>ROUND((C94*E94),2)</f>
        <v>3295</v>
      </c>
      <c r="G94" s="150">
        <f t="shared" si="8"/>
        <v>3295</v>
      </c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  <c r="AH94" s="199"/>
      <c r="AI94" s="199"/>
      <c r="AJ94" s="199"/>
      <c r="AK94" s="199"/>
      <c r="AL94" s="199"/>
      <c r="AM94" s="199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199"/>
      <c r="BX94" s="199"/>
      <c r="BY94" s="199"/>
      <c r="BZ94" s="199"/>
      <c r="CA94" s="199"/>
      <c r="CB94" s="199"/>
      <c r="CC94" s="199"/>
      <c r="CD94" s="199"/>
      <c r="CE94" s="199"/>
      <c r="CF94" s="199"/>
      <c r="CG94" s="199"/>
      <c r="CH94" s="199"/>
      <c r="CI94" s="199"/>
      <c r="CJ94" s="199"/>
      <c r="CK94" s="199"/>
      <c r="CL94" s="199"/>
      <c r="CM94" s="199"/>
      <c r="CN94" s="199"/>
      <c r="CO94" s="199"/>
      <c r="CP94" s="199"/>
      <c r="CQ94" s="199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DG94" s="199"/>
      <c r="DH94" s="199"/>
      <c r="DI94" s="199"/>
      <c r="DJ94" s="199"/>
      <c r="DK94" s="199"/>
      <c r="DL94" s="199"/>
      <c r="DM94" s="199"/>
      <c r="DN94" s="199"/>
      <c r="DO94" s="199"/>
      <c r="DP94" s="199"/>
      <c r="DQ94" s="199"/>
      <c r="DR94" s="199"/>
      <c r="DS94" s="199"/>
      <c r="DT94" s="199"/>
      <c r="DU94" s="199"/>
      <c r="DV94" s="199"/>
      <c r="DW94" s="199"/>
      <c r="DX94" s="199"/>
      <c r="DY94" s="199"/>
      <c r="DZ94" s="199"/>
      <c r="EA94" s="199"/>
      <c r="EB94" s="199"/>
      <c r="EC94" s="199"/>
      <c r="ED94" s="199"/>
      <c r="EE94" s="199"/>
      <c r="EF94" s="199"/>
      <c r="EG94" s="199"/>
      <c r="EH94" s="199"/>
      <c r="EI94" s="199"/>
      <c r="EJ94" s="199"/>
      <c r="EK94" s="199"/>
      <c r="EL94" s="199"/>
      <c r="EM94" s="199"/>
      <c r="EN94" s="199"/>
      <c r="EO94" s="199"/>
      <c r="EP94" s="199"/>
      <c r="EQ94" s="199"/>
      <c r="ER94" s="199"/>
      <c r="ES94" s="199"/>
      <c r="ET94" s="199"/>
      <c r="EU94" s="199"/>
      <c r="EV94" s="199"/>
      <c r="EW94" s="199"/>
      <c r="EX94" s="199"/>
      <c r="EY94" s="199"/>
      <c r="EZ94" s="199"/>
      <c r="FA94" s="199"/>
      <c r="FB94" s="199"/>
      <c r="FC94" s="199"/>
      <c r="FD94" s="199"/>
      <c r="FE94" s="199"/>
      <c r="FF94" s="199"/>
      <c r="FG94" s="199"/>
      <c r="FH94" s="199"/>
      <c r="FI94" s="199"/>
      <c r="FJ94" s="199"/>
      <c r="FK94" s="199"/>
      <c r="FL94" s="199"/>
      <c r="FM94" s="199"/>
      <c r="FN94" s="199"/>
      <c r="FO94" s="199"/>
      <c r="FP94" s="199"/>
      <c r="FQ94" s="199"/>
      <c r="FR94" s="199"/>
      <c r="FS94" s="199"/>
      <c r="FT94" s="199"/>
      <c r="FU94" s="199"/>
      <c r="FV94" s="199"/>
      <c r="FW94" s="199"/>
      <c r="FX94" s="199"/>
      <c r="FY94" s="199"/>
      <c r="FZ94" s="199"/>
      <c r="GA94" s="199"/>
      <c r="GB94" s="199"/>
      <c r="GC94" s="199"/>
      <c r="GD94" s="199"/>
      <c r="GE94" s="199"/>
      <c r="GF94" s="199"/>
      <c r="GG94" s="199"/>
      <c r="GH94" s="199"/>
      <c r="GI94" s="199"/>
      <c r="GJ94" s="199"/>
      <c r="GK94" s="199"/>
      <c r="GL94" s="199"/>
      <c r="GM94" s="199"/>
      <c r="GN94" s="199"/>
      <c r="GO94" s="199"/>
      <c r="GP94" s="199"/>
      <c r="GQ94" s="199"/>
      <c r="GR94" s="199"/>
      <c r="GS94" s="199"/>
      <c r="GT94" s="199"/>
      <c r="GU94" s="199"/>
      <c r="GV94" s="199"/>
      <c r="GW94" s="199"/>
      <c r="GX94" s="199"/>
      <c r="GY94" s="199"/>
      <c r="GZ94" s="199"/>
      <c r="HA94" s="199"/>
      <c r="HB94" s="199"/>
      <c r="HC94" s="199"/>
      <c r="HD94" s="199"/>
      <c r="HE94" s="199"/>
      <c r="HF94" s="199"/>
      <c r="HG94" s="199"/>
      <c r="HH94" s="199"/>
      <c r="HI94" s="199"/>
      <c r="HJ94" s="199"/>
      <c r="HK94" s="199"/>
      <c r="HL94" s="199"/>
      <c r="HM94" s="199"/>
      <c r="HN94" s="199"/>
      <c r="HO94" s="199"/>
      <c r="HP94" s="199"/>
      <c r="HQ94" s="199"/>
      <c r="HR94" s="199"/>
      <c r="HS94" s="199"/>
      <c r="HT94" s="199"/>
      <c r="HU94" s="199"/>
      <c r="HV94" s="199"/>
      <c r="HW94" s="199"/>
      <c r="HX94" s="199"/>
      <c r="HY94" s="199"/>
      <c r="HZ94" s="199"/>
      <c r="IA94" s="199"/>
      <c r="IB94" s="199"/>
      <c r="IC94" s="199"/>
      <c r="ID94" s="199"/>
      <c r="IE94" s="199"/>
      <c r="IF94" s="199"/>
      <c r="IG94" s="199"/>
      <c r="IH94" s="199"/>
      <c r="II94" s="199"/>
      <c r="IJ94" s="199"/>
      <c r="IK94" s="199"/>
      <c r="IL94" s="199"/>
      <c r="IM94" s="199"/>
      <c r="IN94" s="199"/>
      <c r="IO94" s="199"/>
      <c r="IP94" s="199"/>
      <c r="IQ94" s="199"/>
      <c r="IR94" s="199"/>
      <c r="IS94" s="199"/>
      <c r="IT94" s="199"/>
      <c r="IU94" s="199"/>
      <c r="IV94" s="199"/>
    </row>
    <row r="95" spans="1:256" s="165" customFormat="1">
      <c r="A95" s="200">
        <f>+A94+0.1</f>
        <v>1.2000000000000002</v>
      </c>
      <c r="B95" s="201" t="s">
        <v>24</v>
      </c>
      <c r="C95" s="191">
        <v>1</v>
      </c>
      <c r="D95" s="196" t="s">
        <v>16</v>
      </c>
      <c r="E95" s="150">
        <v>2500</v>
      </c>
      <c r="F95" s="150">
        <f>ROUND((C95*E95),2)</f>
        <v>2500</v>
      </c>
      <c r="G95" s="150">
        <f t="shared" si="8"/>
        <v>2500</v>
      </c>
      <c r="H95" s="197"/>
      <c r="I95" s="197"/>
      <c r="J95" s="197"/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E95" s="197"/>
      <c r="BF95" s="197"/>
      <c r="BG95" s="197"/>
      <c r="BH95" s="197"/>
      <c r="BI95" s="197"/>
      <c r="BJ95" s="197"/>
      <c r="BK95" s="197"/>
      <c r="BL95" s="197"/>
      <c r="BM95" s="197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  <c r="EN95" s="197"/>
      <c r="EO95" s="197"/>
      <c r="EP95" s="197"/>
      <c r="EQ95" s="197"/>
      <c r="ER95" s="197"/>
      <c r="ES95" s="197"/>
      <c r="ET95" s="197"/>
      <c r="EU95" s="197"/>
      <c r="EV95" s="197"/>
      <c r="EW95" s="197"/>
      <c r="EX95" s="197"/>
      <c r="EY95" s="197"/>
      <c r="EZ95" s="197"/>
      <c r="FA95" s="197"/>
      <c r="FB95" s="197"/>
      <c r="FC95" s="197"/>
      <c r="FD95" s="197"/>
      <c r="FE95" s="197"/>
      <c r="FF95" s="197"/>
      <c r="FG95" s="197"/>
      <c r="FH95" s="197"/>
      <c r="FI95" s="197"/>
      <c r="FJ95" s="197"/>
      <c r="FK95" s="197"/>
      <c r="FL95" s="197"/>
      <c r="FM95" s="197"/>
      <c r="FN95" s="197"/>
      <c r="FO95" s="197"/>
      <c r="FP95" s="197"/>
      <c r="FQ95" s="197"/>
      <c r="FR95" s="197"/>
      <c r="FS95" s="197"/>
      <c r="FT95" s="197"/>
      <c r="FU95" s="197"/>
      <c r="FV95" s="197"/>
      <c r="FW95" s="197"/>
      <c r="FX95" s="197"/>
      <c r="FY95" s="197"/>
      <c r="FZ95" s="197"/>
      <c r="GA95" s="197"/>
      <c r="GB95" s="197"/>
      <c r="GC95" s="197"/>
      <c r="GD95" s="197"/>
      <c r="GE95" s="197"/>
      <c r="GF95" s="197"/>
      <c r="GG95" s="197"/>
      <c r="GH95" s="197"/>
      <c r="GI95" s="197"/>
      <c r="GJ95" s="197"/>
      <c r="GK95" s="197"/>
      <c r="GL95" s="197"/>
      <c r="GM95" s="197"/>
      <c r="GN95" s="197"/>
      <c r="GO95" s="197"/>
      <c r="GP95" s="197"/>
      <c r="GQ95" s="197"/>
      <c r="GR95" s="197"/>
      <c r="GS95" s="197"/>
      <c r="GT95" s="197"/>
      <c r="GU95" s="197"/>
      <c r="GV95" s="197"/>
      <c r="GW95" s="197"/>
      <c r="GX95" s="197"/>
      <c r="GY95" s="197"/>
      <c r="GZ95" s="197"/>
      <c r="HA95" s="197"/>
      <c r="HB95" s="197"/>
      <c r="HC95" s="197"/>
      <c r="HD95" s="197"/>
      <c r="HE95" s="197"/>
      <c r="HF95" s="197"/>
      <c r="HG95" s="197"/>
      <c r="HH95" s="197"/>
      <c r="HI95" s="197"/>
      <c r="HJ95" s="197"/>
      <c r="HK95" s="197"/>
      <c r="HL95" s="197"/>
      <c r="HM95" s="197"/>
      <c r="HN95" s="197"/>
      <c r="HO95" s="197"/>
      <c r="HP95" s="197"/>
      <c r="HQ95" s="197"/>
      <c r="HR95" s="197"/>
      <c r="HS95" s="197"/>
      <c r="HT95" s="197"/>
      <c r="HU95" s="197"/>
      <c r="HV95" s="197"/>
      <c r="HW95" s="197"/>
      <c r="HX95" s="197"/>
      <c r="HY95" s="197"/>
      <c r="HZ95" s="197"/>
      <c r="IA95" s="197"/>
      <c r="IB95" s="197"/>
      <c r="IC95" s="197"/>
      <c r="ID95" s="197"/>
      <c r="IE95" s="197"/>
      <c r="IF95" s="197"/>
      <c r="IG95" s="197"/>
      <c r="IH95" s="197"/>
      <c r="II95" s="197"/>
      <c r="IJ95" s="197"/>
      <c r="IK95" s="197"/>
      <c r="IL95" s="197"/>
      <c r="IM95" s="197"/>
      <c r="IN95" s="197"/>
      <c r="IO95" s="197"/>
      <c r="IP95" s="197"/>
      <c r="IQ95" s="197"/>
      <c r="IR95" s="197"/>
      <c r="IS95" s="197"/>
      <c r="IT95" s="197"/>
      <c r="IU95" s="197"/>
      <c r="IV95" s="197"/>
    </row>
    <row r="96" spans="1:256" s="165" customFormat="1">
      <c r="A96" s="193"/>
      <c r="B96" s="201"/>
      <c r="C96" s="195"/>
      <c r="D96" s="196"/>
      <c r="E96" s="150"/>
      <c r="F96" s="150"/>
      <c r="G96" s="150">
        <f t="shared" si="8"/>
        <v>0</v>
      </c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7"/>
      <c r="BH96" s="197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  <c r="EN96" s="197"/>
      <c r="EO96" s="197"/>
      <c r="EP96" s="197"/>
      <c r="EQ96" s="197"/>
      <c r="ER96" s="197"/>
      <c r="ES96" s="197"/>
      <c r="ET96" s="197"/>
      <c r="EU96" s="197"/>
      <c r="EV96" s="197"/>
      <c r="EW96" s="197"/>
      <c r="EX96" s="197"/>
      <c r="EY96" s="197"/>
      <c r="EZ96" s="197"/>
      <c r="FA96" s="197"/>
      <c r="FB96" s="197"/>
      <c r="FC96" s="197"/>
      <c r="FD96" s="197"/>
      <c r="FE96" s="197"/>
      <c r="FF96" s="197"/>
      <c r="FG96" s="197"/>
      <c r="FH96" s="197"/>
      <c r="FI96" s="197"/>
      <c r="FJ96" s="197"/>
      <c r="FK96" s="197"/>
      <c r="FL96" s="197"/>
      <c r="FM96" s="197"/>
      <c r="FN96" s="197"/>
      <c r="FO96" s="197"/>
      <c r="FP96" s="197"/>
      <c r="FQ96" s="197"/>
      <c r="FR96" s="197"/>
      <c r="FS96" s="197"/>
      <c r="FT96" s="197"/>
      <c r="FU96" s="197"/>
      <c r="FV96" s="197"/>
      <c r="FW96" s="197"/>
      <c r="FX96" s="197"/>
      <c r="FY96" s="197"/>
      <c r="FZ96" s="197"/>
      <c r="GA96" s="197"/>
      <c r="GB96" s="197"/>
      <c r="GC96" s="197"/>
      <c r="GD96" s="197"/>
      <c r="GE96" s="197"/>
      <c r="GF96" s="197"/>
      <c r="GG96" s="197"/>
      <c r="GH96" s="197"/>
      <c r="GI96" s="197"/>
      <c r="GJ96" s="197"/>
      <c r="GK96" s="197"/>
      <c r="GL96" s="197"/>
      <c r="GM96" s="197"/>
      <c r="GN96" s="197"/>
      <c r="GO96" s="197"/>
      <c r="GP96" s="197"/>
      <c r="GQ96" s="197"/>
      <c r="GR96" s="197"/>
      <c r="GS96" s="197"/>
      <c r="GT96" s="197"/>
      <c r="GU96" s="197"/>
      <c r="GV96" s="197"/>
      <c r="GW96" s="197"/>
      <c r="GX96" s="197"/>
      <c r="GY96" s="197"/>
      <c r="GZ96" s="197"/>
      <c r="HA96" s="197"/>
      <c r="HB96" s="197"/>
      <c r="HC96" s="197"/>
      <c r="HD96" s="197"/>
      <c r="HE96" s="197"/>
      <c r="HF96" s="197"/>
      <c r="HG96" s="197"/>
      <c r="HH96" s="197"/>
      <c r="HI96" s="197"/>
      <c r="HJ96" s="197"/>
      <c r="HK96" s="197"/>
      <c r="HL96" s="197"/>
      <c r="HM96" s="197"/>
      <c r="HN96" s="197"/>
      <c r="HO96" s="197"/>
      <c r="HP96" s="197"/>
      <c r="HQ96" s="197"/>
      <c r="HR96" s="197"/>
      <c r="HS96" s="197"/>
      <c r="HT96" s="197"/>
      <c r="HU96" s="197"/>
      <c r="HV96" s="197"/>
      <c r="HW96" s="197"/>
      <c r="HX96" s="197"/>
      <c r="HY96" s="197"/>
      <c r="HZ96" s="197"/>
      <c r="IA96" s="197"/>
      <c r="IB96" s="197"/>
      <c r="IC96" s="197"/>
      <c r="ID96" s="197"/>
      <c r="IE96" s="197"/>
      <c r="IF96" s="197"/>
      <c r="IG96" s="197"/>
      <c r="IH96" s="197"/>
      <c r="II96" s="197"/>
      <c r="IJ96" s="197"/>
      <c r="IK96" s="197"/>
      <c r="IL96" s="197"/>
      <c r="IM96" s="197"/>
      <c r="IN96" s="197"/>
      <c r="IO96" s="197"/>
      <c r="IP96" s="197"/>
      <c r="IQ96" s="197"/>
      <c r="IR96" s="197"/>
      <c r="IS96" s="197"/>
      <c r="IT96" s="197"/>
      <c r="IU96" s="197"/>
      <c r="IV96" s="197"/>
    </row>
    <row r="97" spans="1:256" s="190" customFormat="1">
      <c r="A97" s="198">
        <v>2</v>
      </c>
      <c r="B97" s="202" t="s">
        <v>80</v>
      </c>
      <c r="C97" s="203"/>
      <c r="D97" s="196"/>
      <c r="E97" s="150"/>
      <c r="F97" s="150"/>
      <c r="G97" s="150">
        <f t="shared" si="8"/>
        <v>0</v>
      </c>
      <c r="H97" s="204"/>
      <c r="I97" s="204"/>
      <c r="J97" s="204"/>
      <c r="K97" s="204"/>
      <c r="L97" s="204"/>
      <c r="M97" s="204"/>
      <c r="N97" s="204"/>
      <c r="O97" s="204"/>
      <c r="P97" s="204"/>
      <c r="Q97" s="204"/>
      <c r="R97" s="204"/>
      <c r="S97" s="204"/>
      <c r="T97" s="204"/>
      <c r="U97" s="204"/>
      <c r="V97" s="204"/>
      <c r="W97" s="204"/>
      <c r="X97" s="204"/>
      <c r="Y97" s="204"/>
      <c r="Z97" s="204"/>
      <c r="AA97" s="204"/>
      <c r="AB97" s="204"/>
      <c r="AC97" s="204"/>
      <c r="AD97" s="204"/>
      <c r="AE97" s="204"/>
      <c r="AF97" s="204"/>
      <c r="AG97" s="204"/>
      <c r="AH97" s="204"/>
      <c r="AI97" s="204"/>
      <c r="AJ97" s="204"/>
      <c r="AK97" s="204"/>
      <c r="AL97" s="204"/>
      <c r="AM97" s="204"/>
      <c r="AN97" s="204"/>
      <c r="AO97" s="204"/>
      <c r="AP97" s="204"/>
      <c r="AQ97" s="204"/>
      <c r="AR97" s="204"/>
      <c r="AS97" s="204"/>
      <c r="AT97" s="204"/>
      <c r="AU97" s="204"/>
      <c r="AV97" s="204"/>
      <c r="AW97" s="204"/>
      <c r="AX97" s="204"/>
      <c r="AY97" s="204"/>
      <c r="AZ97" s="204"/>
      <c r="BA97" s="204"/>
      <c r="BB97" s="204"/>
      <c r="BC97" s="204"/>
      <c r="BD97" s="204"/>
      <c r="BE97" s="204"/>
      <c r="BF97" s="204"/>
      <c r="BG97" s="204"/>
      <c r="BH97" s="204"/>
      <c r="BI97" s="204"/>
      <c r="BJ97" s="204"/>
      <c r="BK97" s="204"/>
      <c r="BL97" s="204"/>
      <c r="BM97" s="204"/>
      <c r="BN97" s="204"/>
      <c r="BO97" s="204"/>
      <c r="BP97" s="204"/>
      <c r="BQ97" s="204"/>
      <c r="BR97" s="204"/>
      <c r="BS97" s="204"/>
      <c r="BT97" s="204"/>
      <c r="BU97" s="204"/>
      <c r="BV97" s="204"/>
      <c r="BW97" s="204"/>
      <c r="BX97" s="204"/>
      <c r="BY97" s="204"/>
      <c r="BZ97" s="204"/>
      <c r="CA97" s="204"/>
      <c r="CB97" s="204"/>
      <c r="CC97" s="204"/>
      <c r="CD97" s="204"/>
      <c r="CE97" s="204"/>
      <c r="CF97" s="204"/>
      <c r="CG97" s="204"/>
      <c r="CH97" s="204"/>
      <c r="CI97" s="204"/>
      <c r="CJ97" s="204"/>
      <c r="CK97" s="204"/>
      <c r="CL97" s="204"/>
      <c r="CM97" s="204"/>
      <c r="CN97" s="204"/>
      <c r="CO97" s="204"/>
      <c r="CP97" s="204"/>
      <c r="CQ97" s="204"/>
      <c r="CR97" s="204"/>
      <c r="CS97" s="204"/>
      <c r="CT97" s="204"/>
      <c r="CU97" s="204"/>
      <c r="CV97" s="204"/>
      <c r="CW97" s="204"/>
      <c r="CX97" s="204"/>
      <c r="CY97" s="204"/>
      <c r="CZ97" s="204"/>
      <c r="DA97" s="204"/>
      <c r="DB97" s="204"/>
      <c r="DC97" s="204"/>
      <c r="DD97" s="204"/>
      <c r="DE97" s="204"/>
      <c r="DF97" s="204"/>
      <c r="DG97" s="204"/>
      <c r="DH97" s="204"/>
      <c r="DI97" s="204"/>
      <c r="DJ97" s="204"/>
      <c r="DK97" s="204"/>
      <c r="DL97" s="204"/>
      <c r="DM97" s="204"/>
      <c r="DN97" s="204"/>
      <c r="DO97" s="204"/>
      <c r="DP97" s="204"/>
      <c r="DQ97" s="204"/>
      <c r="DR97" s="204"/>
      <c r="DS97" s="204"/>
      <c r="DT97" s="204"/>
      <c r="DU97" s="204"/>
      <c r="DV97" s="204"/>
      <c r="DW97" s="204"/>
      <c r="DX97" s="204"/>
      <c r="DY97" s="204"/>
      <c r="DZ97" s="204"/>
      <c r="EA97" s="204"/>
      <c r="EB97" s="204"/>
      <c r="EC97" s="204"/>
      <c r="ED97" s="204"/>
      <c r="EE97" s="204"/>
      <c r="EF97" s="204"/>
      <c r="EG97" s="204"/>
      <c r="EH97" s="204"/>
      <c r="EI97" s="204"/>
      <c r="EJ97" s="204"/>
      <c r="EK97" s="204"/>
      <c r="EL97" s="204"/>
      <c r="EM97" s="204"/>
      <c r="EN97" s="204"/>
      <c r="EO97" s="204"/>
      <c r="EP97" s="204"/>
      <c r="EQ97" s="204"/>
      <c r="ER97" s="204"/>
      <c r="ES97" s="204"/>
      <c r="ET97" s="204"/>
      <c r="EU97" s="204"/>
      <c r="EV97" s="204"/>
      <c r="EW97" s="204"/>
      <c r="EX97" s="204"/>
      <c r="EY97" s="204"/>
      <c r="EZ97" s="204"/>
      <c r="FA97" s="204"/>
      <c r="FB97" s="204"/>
      <c r="FC97" s="204"/>
      <c r="FD97" s="204"/>
      <c r="FE97" s="204"/>
      <c r="FF97" s="204"/>
      <c r="FG97" s="204"/>
      <c r="FH97" s="204"/>
      <c r="FI97" s="204"/>
      <c r="FJ97" s="204"/>
      <c r="FK97" s="204"/>
      <c r="FL97" s="204"/>
      <c r="FM97" s="204"/>
      <c r="FN97" s="204"/>
      <c r="FO97" s="204"/>
      <c r="FP97" s="204"/>
      <c r="FQ97" s="204"/>
      <c r="FR97" s="204"/>
      <c r="FS97" s="204"/>
      <c r="FT97" s="204"/>
      <c r="FU97" s="204"/>
      <c r="FV97" s="204"/>
      <c r="FW97" s="204"/>
      <c r="FX97" s="204"/>
      <c r="FY97" s="204"/>
      <c r="FZ97" s="204"/>
      <c r="GA97" s="204"/>
      <c r="GB97" s="204"/>
      <c r="GC97" s="204"/>
      <c r="GD97" s="204"/>
      <c r="GE97" s="204"/>
      <c r="GF97" s="204"/>
      <c r="GG97" s="204"/>
      <c r="GH97" s="204"/>
      <c r="GI97" s="204"/>
      <c r="GJ97" s="204"/>
      <c r="GK97" s="204"/>
      <c r="GL97" s="204"/>
      <c r="GM97" s="204"/>
      <c r="GN97" s="204"/>
      <c r="GO97" s="204"/>
      <c r="GP97" s="204"/>
      <c r="GQ97" s="204"/>
      <c r="GR97" s="204"/>
      <c r="GS97" s="204"/>
      <c r="GT97" s="204"/>
      <c r="GU97" s="204"/>
      <c r="GV97" s="204"/>
      <c r="GW97" s="204"/>
      <c r="GX97" s="204"/>
      <c r="GY97" s="204"/>
      <c r="GZ97" s="204"/>
      <c r="HA97" s="204"/>
      <c r="HB97" s="204"/>
      <c r="HC97" s="204"/>
      <c r="HD97" s="204"/>
      <c r="HE97" s="204"/>
      <c r="HF97" s="204"/>
      <c r="HG97" s="204"/>
      <c r="HH97" s="204"/>
      <c r="HI97" s="204"/>
      <c r="HJ97" s="204"/>
      <c r="HK97" s="204"/>
      <c r="HL97" s="204"/>
      <c r="HM97" s="204"/>
      <c r="HN97" s="204"/>
      <c r="HO97" s="204"/>
      <c r="HP97" s="204"/>
      <c r="HQ97" s="204"/>
      <c r="HR97" s="204"/>
      <c r="HS97" s="204"/>
      <c r="HT97" s="204"/>
      <c r="HU97" s="204"/>
      <c r="HV97" s="204"/>
      <c r="HW97" s="204"/>
      <c r="HX97" s="204"/>
      <c r="HY97" s="204"/>
      <c r="HZ97" s="204"/>
      <c r="IA97" s="204"/>
      <c r="IB97" s="204"/>
      <c r="IC97" s="204"/>
      <c r="ID97" s="204"/>
      <c r="IE97" s="204"/>
      <c r="IF97" s="204"/>
      <c r="IG97" s="204"/>
      <c r="IH97" s="204"/>
      <c r="II97" s="204"/>
      <c r="IJ97" s="204"/>
      <c r="IK97" s="204"/>
      <c r="IL97" s="204"/>
      <c r="IM97" s="204"/>
      <c r="IN97" s="204"/>
      <c r="IO97" s="204"/>
      <c r="IP97" s="204"/>
      <c r="IQ97" s="204"/>
      <c r="IR97" s="204"/>
      <c r="IS97" s="204"/>
      <c r="IT97" s="204"/>
      <c r="IU97" s="204"/>
      <c r="IV97" s="204"/>
    </row>
    <row r="98" spans="1:256" s="190" customFormat="1">
      <c r="A98" s="169">
        <f>+A97+0.1</f>
        <v>2.1</v>
      </c>
      <c r="B98" s="201" t="s">
        <v>140</v>
      </c>
      <c r="C98" s="191">
        <f>1*1*0.9*4</f>
        <v>3.6</v>
      </c>
      <c r="D98" s="196" t="s">
        <v>106</v>
      </c>
      <c r="E98" s="150">
        <v>483.55983082706769</v>
      </c>
      <c r="F98" s="150">
        <f>ROUND((C98*E98),2)</f>
        <v>1740.82</v>
      </c>
      <c r="G98" s="150">
        <f t="shared" si="8"/>
        <v>1740.82</v>
      </c>
      <c r="H98" s="204"/>
      <c r="I98" s="204"/>
      <c r="J98" s="204"/>
      <c r="K98" s="204"/>
      <c r="L98" s="204"/>
      <c r="M98" s="204"/>
      <c r="N98" s="204"/>
      <c r="O98" s="204"/>
      <c r="P98" s="204"/>
      <c r="Q98" s="204"/>
      <c r="R98" s="204"/>
      <c r="S98" s="204"/>
      <c r="T98" s="204"/>
      <c r="U98" s="204"/>
      <c r="V98" s="204"/>
      <c r="W98" s="204"/>
      <c r="X98" s="204"/>
      <c r="Y98" s="204"/>
      <c r="Z98" s="204"/>
      <c r="AA98" s="204"/>
      <c r="AB98" s="204"/>
      <c r="AC98" s="204"/>
      <c r="AD98" s="204"/>
      <c r="AE98" s="204"/>
      <c r="AF98" s="204"/>
      <c r="AG98" s="204"/>
      <c r="AH98" s="204"/>
      <c r="AI98" s="204"/>
      <c r="AJ98" s="204"/>
      <c r="AK98" s="204"/>
      <c r="AL98" s="204"/>
      <c r="AM98" s="204"/>
      <c r="AN98" s="204"/>
      <c r="AO98" s="204"/>
      <c r="AP98" s="204"/>
      <c r="AQ98" s="204"/>
      <c r="AR98" s="204"/>
      <c r="AS98" s="204"/>
      <c r="AT98" s="204"/>
      <c r="AU98" s="204"/>
      <c r="AV98" s="204"/>
      <c r="AW98" s="204"/>
      <c r="AX98" s="204"/>
      <c r="AY98" s="204"/>
      <c r="AZ98" s="204"/>
      <c r="BA98" s="204"/>
      <c r="BB98" s="204"/>
      <c r="BC98" s="204"/>
      <c r="BD98" s="204"/>
      <c r="BE98" s="204"/>
      <c r="BF98" s="204"/>
      <c r="BG98" s="204"/>
      <c r="BH98" s="204"/>
      <c r="BI98" s="204"/>
      <c r="BJ98" s="204"/>
      <c r="BK98" s="204"/>
      <c r="BL98" s="204"/>
      <c r="BM98" s="204"/>
      <c r="BN98" s="204"/>
      <c r="BO98" s="204"/>
      <c r="BP98" s="204"/>
      <c r="BQ98" s="204"/>
      <c r="BR98" s="204"/>
      <c r="BS98" s="204"/>
      <c r="BT98" s="204"/>
      <c r="BU98" s="204"/>
      <c r="BV98" s="204"/>
      <c r="BW98" s="204"/>
      <c r="BX98" s="204"/>
      <c r="BY98" s="204"/>
      <c r="BZ98" s="204"/>
      <c r="CA98" s="204"/>
      <c r="CB98" s="204"/>
      <c r="CC98" s="204"/>
      <c r="CD98" s="204"/>
      <c r="CE98" s="204"/>
      <c r="CF98" s="204"/>
      <c r="CG98" s="204"/>
      <c r="CH98" s="204"/>
      <c r="CI98" s="204"/>
      <c r="CJ98" s="204"/>
      <c r="CK98" s="204"/>
      <c r="CL98" s="204"/>
      <c r="CM98" s="204"/>
      <c r="CN98" s="204"/>
      <c r="CO98" s="204"/>
      <c r="CP98" s="204"/>
      <c r="CQ98" s="204"/>
      <c r="CR98" s="204"/>
      <c r="CS98" s="204"/>
      <c r="CT98" s="204"/>
      <c r="CU98" s="204"/>
      <c r="CV98" s="204"/>
      <c r="CW98" s="204"/>
      <c r="CX98" s="204"/>
      <c r="CY98" s="204"/>
      <c r="CZ98" s="204"/>
      <c r="DA98" s="204"/>
      <c r="DB98" s="204"/>
      <c r="DC98" s="204"/>
      <c r="DD98" s="204"/>
      <c r="DE98" s="204"/>
      <c r="DF98" s="204"/>
      <c r="DG98" s="204"/>
      <c r="DH98" s="204"/>
      <c r="DI98" s="204"/>
      <c r="DJ98" s="204"/>
      <c r="DK98" s="204"/>
      <c r="DL98" s="204"/>
      <c r="DM98" s="204"/>
      <c r="DN98" s="204"/>
      <c r="DO98" s="204"/>
      <c r="DP98" s="204"/>
      <c r="DQ98" s="204"/>
      <c r="DR98" s="204"/>
      <c r="DS98" s="204"/>
      <c r="DT98" s="204"/>
      <c r="DU98" s="204"/>
      <c r="DV98" s="204"/>
      <c r="DW98" s="204"/>
      <c r="DX98" s="204"/>
      <c r="DY98" s="204"/>
      <c r="DZ98" s="204"/>
      <c r="EA98" s="204"/>
      <c r="EB98" s="204"/>
      <c r="EC98" s="204"/>
      <c r="ED98" s="204"/>
      <c r="EE98" s="204"/>
      <c r="EF98" s="204"/>
      <c r="EG98" s="204"/>
      <c r="EH98" s="204"/>
      <c r="EI98" s="204"/>
      <c r="EJ98" s="204"/>
      <c r="EK98" s="204"/>
      <c r="EL98" s="204"/>
      <c r="EM98" s="204"/>
      <c r="EN98" s="204"/>
      <c r="EO98" s="204"/>
      <c r="EP98" s="204"/>
      <c r="EQ98" s="204"/>
      <c r="ER98" s="204"/>
      <c r="ES98" s="204"/>
      <c r="ET98" s="204"/>
      <c r="EU98" s="204"/>
      <c r="EV98" s="204"/>
      <c r="EW98" s="204"/>
      <c r="EX98" s="204"/>
      <c r="EY98" s="204"/>
      <c r="EZ98" s="204"/>
      <c r="FA98" s="204"/>
      <c r="FB98" s="204"/>
      <c r="FC98" s="204"/>
      <c r="FD98" s="204"/>
      <c r="FE98" s="204"/>
      <c r="FF98" s="204"/>
      <c r="FG98" s="204"/>
      <c r="FH98" s="204"/>
      <c r="FI98" s="204"/>
      <c r="FJ98" s="204"/>
      <c r="FK98" s="204"/>
      <c r="FL98" s="204"/>
      <c r="FM98" s="204"/>
      <c r="FN98" s="204"/>
      <c r="FO98" s="204"/>
      <c r="FP98" s="204"/>
      <c r="FQ98" s="204"/>
      <c r="FR98" s="204"/>
      <c r="FS98" s="204"/>
      <c r="FT98" s="204"/>
      <c r="FU98" s="204"/>
      <c r="FV98" s="204"/>
      <c r="FW98" s="204"/>
      <c r="FX98" s="204"/>
      <c r="FY98" s="204"/>
      <c r="FZ98" s="204"/>
      <c r="GA98" s="204"/>
      <c r="GB98" s="204"/>
      <c r="GC98" s="204"/>
      <c r="GD98" s="204"/>
      <c r="GE98" s="204"/>
      <c r="GF98" s="204"/>
      <c r="GG98" s="204"/>
      <c r="GH98" s="204"/>
      <c r="GI98" s="204"/>
      <c r="GJ98" s="204"/>
      <c r="GK98" s="204"/>
      <c r="GL98" s="204"/>
      <c r="GM98" s="204"/>
      <c r="GN98" s="204"/>
      <c r="GO98" s="204"/>
      <c r="GP98" s="204"/>
      <c r="GQ98" s="204"/>
      <c r="GR98" s="204"/>
      <c r="GS98" s="204"/>
      <c r="GT98" s="204"/>
      <c r="GU98" s="204"/>
      <c r="GV98" s="204"/>
      <c r="GW98" s="204"/>
      <c r="GX98" s="204"/>
      <c r="GY98" s="204"/>
      <c r="GZ98" s="204"/>
      <c r="HA98" s="204"/>
      <c r="HB98" s="204"/>
      <c r="HC98" s="204"/>
      <c r="HD98" s="204"/>
      <c r="HE98" s="204"/>
      <c r="HF98" s="204"/>
      <c r="HG98" s="204"/>
      <c r="HH98" s="204"/>
      <c r="HI98" s="204"/>
      <c r="HJ98" s="204"/>
      <c r="HK98" s="204"/>
      <c r="HL98" s="204"/>
      <c r="HM98" s="204"/>
      <c r="HN98" s="204"/>
      <c r="HO98" s="204"/>
      <c r="HP98" s="204"/>
      <c r="HQ98" s="204"/>
      <c r="HR98" s="204"/>
      <c r="HS98" s="204"/>
      <c r="HT98" s="204"/>
      <c r="HU98" s="204"/>
      <c r="HV98" s="204"/>
      <c r="HW98" s="204"/>
      <c r="HX98" s="204"/>
      <c r="HY98" s="204"/>
      <c r="HZ98" s="204"/>
      <c r="IA98" s="204"/>
      <c r="IB98" s="204"/>
      <c r="IC98" s="204"/>
      <c r="ID98" s="204"/>
      <c r="IE98" s="204"/>
      <c r="IF98" s="204"/>
      <c r="IG98" s="204"/>
      <c r="IH98" s="204"/>
      <c r="II98" s="204"/>
      <c r="IJ98" s="204"/>
      <c r="IK98" s="204"/>
      <c r="IL98" s="204"/>
      <c r="IM98" s="204"/>
      <c r="IN98" s="204"/>
      <c r="IO98" s="204"/>
      <c r="IP98" s="204"/>
      <c r="IQ98" s="204"/>
      <c r="IR98" s="204"/>
      <c r="IS98" s="204"/>
      <c r="IT98" s="204"/>
      <c r="IU98" s="204"/>
      <c r="IV98" s="204"/>
    </row>
    <row r="99" spans="1:256" s="190" customFormat="1">
      <c r="A99" s="200">
        <f>+A98+0.1</f>
        <v>2.2000000000000002</v>
      </c>
      <c r="B99" s="201" t="s">
        <v>116</v>
      </c>
      <c r="C99" s="191">
        <f>+(0.7*0.7*0.5*4)*0.95</f>
        <v>0.93099999999999983</v>
      </c>
      <c r="D99" s="196" t="s">
        <v>106</v>
      </c>
      <c r="E99" s="150">
        <v>183.125</v>
      </c>
      <c r="F99" s="150">
        <f>ROUND((C99*E99),2)</f>
        <v>170.49</v>
      </c>
      <c r="G99" s="150">
        <f t="shared" si="8"/>
        <v>170.49</v>
      </c>
      <c r="H99" s="204"/>
      <c r="I99" s="204"/>
      <c r="J99" s="204"/>
      <c r="K99" s="204"/>
      <c r="L99" s="204"/>
      <c r="M99" s="204"/>
      <c r="N99" s="204"/>
      <c r="O99" s="204"/>
      <c r="P99" s="204"/>
      <c r="Q99" s="204"/>
      <c r="R99" s="204"/>
      <c r="S99" s="204"/>
      <c r="T99" s="204"/>
      <c r="U99" s="204"/>
      <c r="V99" s="204"/>
      <c r="W99" s="204"/>
      <c r="X99" s="204"/>
      <c r="Y99" s="204"/>
      <c r="Z99" s="204"/>
      <c r="AA99" s="204"/>
      <c r="AB99" s="204"/>
      <c r="AC99" s="204"/>
      <c r="AD99" s="204"/>
      <c r="AE99" s="204"/>
      <c r="AF99" s="204"/>
      <c r="AG99" s="204"/>
      <c r="AH99" s="204"/>
      <c r="AI99" s="204"/>
      <c r="AJ99" s="204"/>
      <c r="AK99" s="204"/>
      <c r="AL99" s="204"/>
      <c r="AM99" s="204"/>
      <c r="AN99" s="204"/>
      <c r="AO99" s="204"/>
      <c r="AP99" s="204"/>
      <c r="AQ99" s="204"/>
      <c r="AR99" s="204"/>
      <c r="AS99" s="204"/>
      <c r="AT99" s="204"/>
      <c r="AU99" s="204"/>
      <c r="AV99" s="204"/>
      <c r="AW99" s="204"/>
      <c r="AX99" s="204"/>
      <c r="AY99" s="204"/>
      <c r="AZ99" s="204"/>
      <c r="BA99" s="204"/>
      <c r="BB99" s="204"/>
      <c r="BC99" s="204"/>
      <c r="BD99" s="204"/>
      <c r="BE99" s="204"/>
      <c r="BF99" s="204"/>
      <c r="BG99" s="204"/>
      <c r="BH99" s="204"/>
      <c r="BI99" s="204"/>
      <c r="BJ99" s="204"/>
      <c r="BK99" s="204"/>
      <c r="BL99" s="204"/>
      <c r="BM99" s="204"/>
      <c r="BN99" s="204"/>
      <c r="BO99" s="204"/>
      <c r="BP99" s="204"/>
      <c r="BQ99" s="204"/>
      <c r="BR99" s="204"/>
      <c r="BS99" s="204"/>
      <c r="BT99" s="204"/>
      <c r="BU99" s="204"/>
      <c r="BV99" s="204"/>
      <c r="BW99" s="204"/>
      <c r="BX99" s="204"/>
      <c r="BY99" s="204"/>
      <c r="BZ99" s="204"/>
      <c r="CA99" s="204"/>
      <c r="CB99" s="204"/>
      <c r="CC99" s="204"/>
      <c r="CD99" s="204"/>
      <c r="CE99" s="204"/>
      <c r="CF99" s="204"/>
      <c r="CG99" s="204"/>
      <c r="CH99" s="204"/>
      <c r="CI99" s="204"/>
      <c r="CJ99" s="204"/>
      <c r="CK99" s="204"/>
      <c r="CL99" s="204"/>
      <c r="CM99" s="204"/>
      <c r="CN99" s="204"/>
      <c r="CO99" s="204"/>
      <c r="CP99" s="204"/>
      <c r="CQ99" s="204"/>
      <c r="CR99" s="204"/>
      <c r="CS99" s="204"/>
      <c r="CT99" s="204"/>
      <c r="CU99" s="204"/>
      <c r="CV99" s="204"/>
      <c r="CW99" s="204"/>
      <c r="CX99" s="204"/>
      <c r="CY99" s="204"/>
      <c r="CZ99" s="204"/>
      <c r="DA99" s="204"/>
      <c r="DB99" s="204"/>
      <c r="DC99" s="204"/>
      <c r="DD99" s="204"/>
      <c r="DE99" s="204"/>
      <c r="DF99" s="204"/>
      <c r="DG99" s="204"/>
      <c r="DH99" s="204"/>
      <c r="DI99" s="204"/>
      <c r="DJ99" s="204"/>
      <c r="DK99" s="204"/>
      <c r="DL99" s="204"/>
      <c r="DM99" s="204"/>
      <c r="DN99" s="204"/>
      <c r="DO99" s="204"/>
      <c r="DP99" s="204"/>
      <c r="DQ99" s="204"/>
      <c r="DR99" s="204"/>
      <c r="DS99" s="204"/>
      <c r="DT99" s="204"/>
      <c r="DU99" s="204"/>
      <c r="DV99" s="204"/>
      <c r="DW99" s="204"/>
      <c r="DX99" s="204"/>
      <c r="DY99" s="204"/>
      <c r="DZ99" s="204"/>
      <c r="EA99" s="204"/>
      <c r="EB99" s="204"/>
      <c r="EC99" s="204"/>
      <c r="ED99" s="204"/>
      <c r="EE99" s="204"/>
      <c r="EF99" s="204"/>
      <c r="EG99" s="204"/>
      <c r="EH99" s="204"/>
      <c r="EI99" s="204"/>
      <c r="EJ99" s="204"/>
      <c r="EK99" s="204"/>
      <c r="EL99" s="204"/>
      <c r="EM99" s="204"/>
      <c r="EN99" s="204"/>
      <c r="EO99" s="204"/>
      <c r="EP99" s="204"/>
      <c r="EQ99" s="204"/>
      <c r="ER99" s="204"/>
      <c r="ES99" s="204"/>
      <c r="ET99" s="204"/>
      <c r="EU99" s="204"/>
      <c r="EV99" s="204"/>
      <c r="EW99" s="204"/>
      <c r="EX99" s="204"/>
      <c r="EY99" s="204"/>
      <c r="EZ99" s="204"/>
      <c r="FA99" s="204"/>
      <c r="FB99" s="204"/>
      <c r="FC99" s="204"/>
      <c r="FD99" s="204"/>
      <c r="FE99" s="204"/>
      <c r="FF99" s="204"/>
      <c r="FG99" s="204"/>
      <c r="FH99" s="204"/>
      <c r="FI99" s="204"/>
      <c r="FJ99" s="204"/>
      <c r="FK99" s="204"/>
      <c r="FL99" s="204"/>
      <c r="FM99" s="204"/>
      <c r="FN99" s="204"/>
      <c r="FO99" s="204"/>
      <c r="FP99" s="204"/>
      <c r="FQ99" s="204"/>
      <c r="FR99" s="204"/>
      <c r="FS99" s="204"/>
      <c r="FT99" s="204"/>
      <c r="FU99" s="204"/>
      <c r="FV99" s="204"/>
      <c r="FW99" s="204"/>
      <c r="FX99" s="204"/>
      <c r="FY99" s="204"/>
      <c r="FZ99" s="204"/>
      <c r="GA99" s="204"/>
      <c r="GB99" s="204"/>
      <c r="GC99" s="204"/>
      <c r="GD99" s="204"/>
      <c r="GE99" s="204"/>
      <c r="GF99" s="204"/>
      <c r="GG99" s="204"/>
      <c r="GH99" s="204"/>
      <c r="GI99" s="204"/>
      <c r="GJ99" s="204"/>
      <c r="GK99" s="204"/>
      <c r="GL99" s="204"/>
      <c r="GM99" s="204"/>
      <c r="GN99" s="204"/>
      <c r="GO99" s="204"/>
      <c r="GP99" s="204"/>
      <c r="GQ99" s="204"/>
      <c r="GR99" s="204"/>
      <c r="GS99" s="204"/>
      <c r="GT99" s="204"/>
      <c r="GU99" s="204"/>
      <c r="GV99" s="204"/>
      <c r="GW99" s="204"/>
      <c r="GX99" s="204"/>
      <c r="GY99" s="204"/>
      <c r="GZ99" s="204"/>
      <c r="HA99" s="204"/>
      <c r="HB99" s="204"/>
      <c r="HC99" s="204"/>
      <c r="HD99" s="204"/>
      <c r="HE99" s="204"/>
      <c r="HF99" s="204"/>
      <c r="HG99" s="204"/>
      <c r="HH99" s="204"/>
      <c r="HI99" s="204"/>
      <c r="HJ99" s="204"/>
      <c r="HK99" s="204"/>
      <c r="HL99" s="204"/>
      <c r="HM99" s="204"/>
      <c r="HN99" s="204"/>
      <c r="HO99" s="204"/>
      <c r="HP99" s="204"/>
      <c r="HQ99" s="204"/>
      <c r="HR99" s="204"/>
      <c r="HS99" s="204"/>
      <c r="HT99" s="204"/>
      <c r="HU99" s="204"/>
      <c r="HV99" s="204"/>
      <c r="HW99" s="204"/>
      <c r="HX99" s="204"/>
      <c r="HY99" s="204"/>
      <c r="HZ99" s="204"/>
      <c r="IA99" s="204"/>
      <c r="IB99" s="204"/>
      <c r="IC99" s="204"/>
      <c r="ID99" s="204"/>
      <c r="IE99" s="204"/>
      <c r="IF99" s="204"/>
      <c r="IG99" s="204"/>
      <c r="IH99" s="204"/>
      <c r="II99" s="204"/>
      <c r="IJ99" s="204"/>
      <c r="IK99" s="204"/>
      <c r="IL99" s="204"/>
      <c r="IM99" s="204"/>
      <c r="IN99" s="204"/>
      <c r="IO99" s="204"/>
      <c r="IP99" s="204"/>
      <c r="IQ99" s="204"/>
      <c r="IR99" s="204"/>
      <c r="IS99" s="204"/>
      <c r="IT99" s="204"/>
      <c r="IU99" s="204"/>
      <c r="IV99" s="204"/>
    </row>
    <row r="100" spans="1:256" s="190" customFormat="1">
      <c r="A100" s="200">
        <f>+A99+0.1</f>
        <v>2.3000000000000003</v>
      </c>
      <c r="B100" s="201" t="s">
        <v>92</v>
      </c>
      <c r="C100" s="191">
        <f>+(C98-C99)*1.2</f>
        <v>3.2028000000000003</v>
      </c>
      <c r="D100" s="196" t="s">
        <v>106</v>
      </c>
      <c r="E100" s="150">
        <v>90</v>
      </c>
      <c r="F100" s="150">
        <f>ROUND((C100*E100),2)</f>
        <v>288.25</v>
      </c>
      <c r="G100" s="150">
        <f t="shared" si="8"/>
        <v>288.25</v>
      </c>
      <c r="H100" s="204"/>
      <c r="I100" s="204"/>
      <c r="J100" s="204"/>
      <c r="K100" s="204"/>
      <c r="L100" s="204"/>
      <c r="M100" s="204"/>
      <c r="N100" s="204"/>
      <c r="O100" s="204"/>
      <c r="P100" s="204"/>
      <c r="Q100" s="204"/>
      <c r="R100" s="204"/>
      <c r="S100" s="204"/>
      <c r="T100" s="204"/>
      <c r="U100" s="204"/>
      <c r="V100" s="204"/>
      <c r="W100" s="204"/>
      <c r="X100" s="204"/>
      <c r="Y100" s="204"/>
      <c r="Z100" s="204"/>
      <c r="AA100" s="204"/>
      <c r="AB100" s="204"/>
      <c r="AC100" s="204"/>
      <c r="AD100" s="204"/>
      <c r="AE100" s="204"/>
      <c r="AF100" s="204"/>
      <c r="AG100" s="204"/>
      <c r="AH100" s="204"/>
      <c r="AI100" s="204"/>
      <c r="AJ100" s="204"/>
      <c r="AK100" s="204"/>
      <c r="AL100" s="204"/>
      <c r="AM100" s="204"/>
      <c r="AN100" s="204"/>
      <c r="AO100" s="204"/>
      <c r="AP100" s="204"/>
      <c r="AQ100" s="204"/>
      <c r="AR100" s="204"/>
      <c r="AS100" s="204"/>
      <c r="AT100" s="204"/>
      <c r="AU100" s="204"/>
      <c r="AV100" s="204"/>
      <c r="AW100" s="204"/>
      <c r="AX100" s="204"/>
      <c r="AY100" s="204"/>
      <c r="AZ100" s="204"/>
      <c r="BA100" s="204"/>
      <c r="BB100" s="204"/>
      <c r="BC100" s="204"/>
      <c r="BD100" s="204"/>
      <c r="BE100" s="204"/>
      <c r="BF100" s="204"/>
      <c r="BG100" s="204"/>
      <c r="BH100" s="204"/>
      <c r="BI100" s="204"/>
      <c r="BJ100" s="204"/>
      <c r="BK100" s="204"/>
      <c r="BL100" s="204"/>
      <c r="BM100" s="204"/>
      <c r="BN100" s="204"/>
      <c r="BO100" s="204"/>
      <c r="BP100" s="204"/>
      <c r="BQ100" s="204"/>
      <c r="BR100" s="204"/>
      <c r="BS100" s="204"/>
      <c r="BT100" s="204"/>
      <c r="BU100" s="204"/>
      <c r="BV100" s="204"/>
      <c r="BW100" s="204"/>
      <c r="BX100" s="204"/>
      <c r="BY100" s="204"/>
      <c r="BZ100" s="204"/>
      <c r="CA100" s="204"/>
      <c r="CB100" s="204"/>
      <c r="CC100" s="204"/>
      <c r="CD100" s="204"/>
      <c r="CE100" s="204"/>
      <c r="CF100" s="204"/>
      <c r="CG100" s="204"/>
      <c r="CH100" s="204"/>
      <c r="CI100" s="204"/>
      <c r="CJ100" s="204"/>
      <c r="CK100" s="204"/>
      <c r="CL100" s="204"/>
      <c r="CM100" s="204"/>
      <c r="CN100" s="204"/>
      <c r="CO100" s="204"/>
      <c r="CP100" s="204"/>
      <c r="CQ100" s="204"/>
      <c r="CR100" s="204"/>
      <c r="CS100" s="204"/>
      <c r="CT100" s="204"/>
      <c r="CU100" s="204"/>
      <c r="CV100" s="204"/>
      <c r="CW100" s="204"/>
      <c r="CX100" s="204"/>
      <c r="CY100" s="204"/>
      <c r="CZ100" s="204"/>
      <c r="DA100" s="204"/>
      <c r="DB100" s="204"/>
      <c r="DC100" s="204"/>
      <c r="DD100" s="204"/>
      <c r="DE100" s="204"/>
      <c r="DF100" s="204"/>
      <c r="DG100" s="204"/>
      <c r="DH100" s="204"/>
      <c r="DI100" s="204"/>
      <c r="DJ100" s="204"/>
      <c r="DK100" s="204"/>
      <c r="DL100" s="204"/>
      <c r="DM100" s="204"/>
      <c r="DN100" s="204"/>
      <c r="DO100" s="204"/>
      <c r="DP100" s="204"/>
      <c r="DQ100" s="204"/>
      <c r="DR100" s="204"/>
      <c r="DS100" s="204"/>
      <c r="DT100" s="204"/>
      <c r="DU100" s="204"/>
      <c r="DV100" s="204"/>
      <c r="DW100" s="204"/>
      <c r="DX100" s="204"/>
      <c r="DY100" s="204"/>
      <c r="DZ100" s="204"/>
      <c r="EA100" s="204"/>
      <c r="EB100" s="204"/>
      <c r="EC100" s="204"/>
      <c r="ED100" s="204"/>
      <c r="EE100" s="204"/>
      <c r="EF100" s="204"/>
      <c r="EG100" s="204"/>
      <c r="EH100" s="204"/>
      <c r="EI100" s="204"/>
      <c r="EJ100" s="204"/>
      <c r="EK100" s="204"/>
      <c r="EL100" s="204"/>
      <c r="EM100" s="204"/>
      <c r="EN100" s="204"/>
      <c r="EO100" s="204"/>
      <c r="EP100" s="204"/>
      <c r="EQ100" s="204"/>
      <c r="ER100" s="204"/>
      <c r="ES100" s="204"/>
      <c r="ET100" s="204"/>
      <c r="EU100" s="204"/>
      <c r="EV100" s="204"/>
      <c r="EW100" s="204"/>
      <c r="EX100" s="204"/>
      <c r="EY100" s="204"/>
      <c r="EZ100" s="204"/>
      <c r="FA100" s="204"/>
      <c r="FB100" s="204"/>
      <c r="FC100" s="204"/>
      <c r="FD100" s="204"/>
      <c r="FE100" s="204"/>
      <c r="FF100" s="204"/>
      <c r="FG100" s="204"/>
      <c r="FH100" s="204"/>
      <c r="FI100" s="204"/>
      <c r="FJ100" s="204"/>
      <c r="FK100" s="204"/>
      <c r="FL100" s="204"/>
      <c r="FM100" s="204"/>
      <c r="FN100" s="204"/>
      <c r="FO100" s="204"/>
      <c r="FP100" s="204"/>
      <c r="FQ100" s="204"/>
      <c r="FR100" s="204"/>
      <c r="FS100" s="204"/>
      <c r="FT100" s="204"/>
      <c r="FU100" s="204"/>
      <c r="FV100" s="204"/>
      <c r="FW100" s="204"/>
      <c r="FX100" s="204"/>
      <c r="FY100" s="204"/>
      <c r="FZ100" s="204"/>
      <c r="GA100" s="204"/>
      <c r="GB100" s="204"/>
      <c r="GC100" s="204"/>
      <c r="GD100" s="204"/>
      <c r="GE100" s="204"/>
      <c r="GF100" s="204"/>
      <c r="GG100" s="204"/>
      <c r="GH100" s="204"/>
      <c r="GI100" s="204"/>
      <c r="GJ100" s="204"/>
      <c r="GK100" s="204"/>
      <c r="GL100" s="204"/>
      <c r="GM100" s="204"/>
      <c r="GN100" s="204"/>
      <c r="GO100" s="204"/>
      <c r="GP100" s="204"/>
      <c r="GQ100" s="204"/>
      <c r="GR100" s="204"/>
      <c r="GS100" s="204"/>
      <c r="GT100" s="204"/>
      <c r="GU100" s="204"/>
      <c r="GV100" s="204"/>
      <c r="GW100" s="204"/>
      <c r="GX100" s="204"/>
      <c r="GY100" s="204"/>
      <c r="GZ100" s="204"/>
      <c r="HA100" s="204"/>
      <c r="HB100" s="204"/>
      <c r="HC100" s="204"/>
      <c r="HD100" s="204"/>
      <c r="HE100" s="204"/>
      <c r="HF100" s="204"/>
      <c r="HG100" s="204"/>
      <c r="HH100" s="204"/>
      <c r="HI100" s="204"/>
      <c r="HJ100" s="204"/>
      <c r="HK100" s="204"/>
      <c r="HL100" s="204"/>
      <c r="HM100" s="204"/>
      <c r="HN100" s="204"/>
      <c r="HO100" s="204"/>
      <c r="HP100" s="204"/>
      <c r="HQ100" s="204"/>
      <c r="HR100" s="204"/>
      <c r="HS100" s="204"/>
      <c r="HT100" s="204"/>
      <c r="HU100" s="204"/>
      <c r="HV100" s="204"/>
      <c r="HW100" s="204"/>
      <c r="HX100" s="204"/>
      <c r="HY100" s="204"/>
      <c r="HZ100" s="204"/>
      <c r="IA100" s="204"/>
      <c r="IB100" s="204"/>
      <c r="IC100" s="204"/>
      <c r="ID100" s="204"/>
      <c r="IE100" s="204"/>
      <c r="IF100" s="204"/>
      <c r="IG100" s="204"/>
      <c r="IH100" s="204"/>
      <c r="II100" s="204"/>
      <c r="IJ100" s="204"/>
      <c r="IK100" s="204"/>
      <c r="IL100" s="204"/>
      <c r="IM100" s="204"/>
      <c r="IN100" s="204"/>
      <c r="IO100" s="204"/>
      <c r="IP100" s="204"/>
      <c r="IQ100" s="204"/>
      <c r="IR100" s="204"/>
      <c r="IS100" s="204"/>
      <c r="IT100" s="204"/>
      <c r="IU100" s="204"/>
      <c r="IV100" s="204"/>
    </row>
    <row r="101" spans="1:256" s="190" customFormat="1">
      <c r="A101" s="205"/>
      <c r="B101" s="202"/>
      <c r="C101" s="203"/>
      <c r="D101" s="206"/>
      <c r="E101" s="150"/>
      <c r="F101" s="150"/>
      <c r="G101" s="150">
        <f t="shared" si="8"/>
        <v>0</v>
      </c>
      <c r="H101" s="204"/>
      <c r="I101" s="204"/>
      <c r="J101" s="204"/>
      <c r="K101" s="204"/>
      <c r="L101" s="204"/>
      <c r="M101" s="204"/>
      <c r="N101" s="204"/>
      <c r="O101" s="204"/>
      <c r="P101" s="204"/>
      <c r="Q101" s="204"/>
      <c r="R101" s="204"/>
      <c r="S101" s="204"/>
      <c r="T101" s="204"/>
      <c r="U101" s="204"/>
      <c r="V101" s="204"/>
      <c r="W101" s="204"/>
      <c r="X101" s="204"/>
      <c r="Y101" s="204"/>
      <c r="Z101" s="204"/>
      <c r="AA101" s="204"/>
      <c r="AB101" s="204"/>
      <c r="AC101" s="204"/>
      <c r="AD101" s="204"/>
      <c r="AE101" s="204"/>
      <c r="AF101" s="204"/>
      <c r="AG101" s="204"/>
      <c r="AH101" s="204"/>
      <c r="AI101" s="204"/>
      <c r="AJ101" s="204"/>
      <c r="AK101" s="204"/>
      <c r="AL101" s="204"/>
      <c r="AM101" s="204"/>
      <c r="AN101" s="204"/>
      <c r="AO101" s="204"/>
      <c r="AP101" s="204"/>
      <c r="AQ101" s="204"/>
      <c r="AR101" s="204"/>
      <c r="AS101" s="204"/>
      <c r="AT101" s="204"/>
      <c r="AU101" s="204"/>
      <c r="AV101" s="204"/>
      <c r="AW101" s="204"/>
      <c r="AX101" s="204"/>
      <c r="AY101" s="204"/>
      <c r="AZ101" s="204"/>
      <c r="BA101" s="204"/>
      <c r="BB101" s="204"/>
      <c r="BC101" s="204"/>
      <c r="BD101" s="204"/>
      <c r="BE101" s="204"/>
      <c r="BF101" s="204"/>
      <c r="BG101" s="204"/>
      <c r="BH101" s="204"/>
      <c r="BI101" s="204"/>
      <c r="BJ101" s="204"/>
      <c r="BK101" s="204"/>
      <c r="BL101" s="204"/>
      <c r="BM101" s="204"/>
      <c r="BN101" s="204"/>
      <c r="BO101" s="204"/>
      <c r="BP101" s="204"/>
      <c r="BQ101" s="204"/>
      <c r="BR101" s="204"/>
      <c r="BS101" s="204"/>
      <c r="BT101" s="204"/>
      <c r="BU101" s="204"/>
      <c r="BV101" s="204"/>
      <c r="BW101" s="204"/>
      <c r="BX101" s="204"/>
      <c r="BY101" s="204"/>
      <c r="BZ101" s="204"/>
      <c r="CA101" s="204"/>
      <c r="CB101" s="204"/>
      <c r="CC101" s="204"/>
      <c r="CD101" s="204"/>
      <c r="CE101" s="204"/>
      <c r="CF101" s="204"/>
      <c r="CG101" s="204"/>
      <c r="CH101" s="204"/>
      <c r="CI101" s="204"/>
      <c r="CJ101" s="204"/>
      <c r="CK101" s="204"/>
      <c r="CL101" s="204"/>
      <c r="CM101" s="204"/>
      <c r="CN101" s="204"/>
      <c r="CO101" s="204"/>
      <c r="CP101" s="204"/>
      <c r="CQ101" s="204"/>
      <c r="CR101" s="204"/>
      <c r="CS101" s="204"/>
      <c r="CT101" s="204"/>
      <c r="CU101" s="204"/>
      <c r="CV101" s="204"/>
      <c r="CW101" s="204"/>
      <c r="CX101" s="204"/>
      <c r="CY101" s="204"/>
      <c r="CZ101" s="204"/>
      <c r="DA101" s="204"/>
      <c r="DB101" s="204"/>
      <c r="DC101" s="204"/>
      <c r="DD101" s="204"/>
      <c r="DE101" s="204"/>
      <c r="DF101" s="204"/>
      <c r="DG101" s="204"/>
      <c r="DH101" s="204"/>
      <c r="DI101" s="204"/>
      <c r="DJ101" s="204"/>
      <c r="DK101" s="204"/>
      <c r="DL101" s="204"/>
      <c r="DM101" s="204"/>
      <c r="DN101" s="204"/>
      <c r="DO101" s="204"/>
      <c r="DP101" s="204"/>
      <c r="DQ101" s="204"/>
      <c r="DR101" s="204"/>
      <c r="DS101" s="204"/>
      <c r="DT101" s="204"/>
      <c r="DU101" s="204"/>
      <c r="DV101" s="204"/>
      <c r="DW101" s="204"/>
      <c r="DX101" s="204"/>
      <c r="DY101" s="204"/>
      <c r="DZ101" s="204"/>
      <c r="EA101" s="204"/>
      <c r="EB101" s="204"/>
      <c r="EC101" s="204"/>
      <c r="ED101" s="204"/>
      <c r="EE101" s="204"/>
      <c r="EF101" s="204"/>
      <c r="EG101" s="204"/>
      <c r="EH101" s="204"/>
      <c r="EI101" s="204"/>
      <c r="EJ101" s="204"/>
      <c r="EK101" s="204"/>
      <c r="EL101" s="204"/>
      <c r="EM101" s="204"/>
      <c r="EN101" s="204"/>
      <c r="EO101" s="204"/>
      <c r="EP101" s="204"/>
      <c r="EQ101" s="204"/>
      <c r="ER101" s="204"/>
      <c r="ES101" s="204"/>
      <c r="ET101" s="204"/>
      <c r="EU101" s="204"/>
      <c r="EV101" s="204"/>
      <c r="EW101" s="204"/>
      <c r="EX101" s="204"/>
      <c r="EY101" s="204"/>
      <c r="EZ101" s="204"/>
      <c r="FA101" s="204"/>
      <c r="FB101" s="204"/>
      <c r="FC101" s="204"/>
      <c r="FD101" s="204"/>
      <c r="FE101" s="204"/>
      <c r="FF101" s="204"/>
      <c r="FG101" s="204"/>
      <c r="FH101" s="204"/>
      <c r="FI101" s="204"/>
      <c r="FJ101" s="204"/>
      <c r="FK101" s="204"/>
      <c r="FL101" s="204"/>
      <c r="FM101" s="204"/>
      <c r="FN101" s="204"/>
      <c r="FO101" s="204"/>
      <c r="FP101" s="204"/>
      <c r="FQ101" s="204"/>
      <c r="FR101" s="204"/>
      <c r="FS101" s="204"/>
      <c r="FT101" s="204"/>
      <c r="FU101" s="204"/>
      <c r="FV101" s="204"/>
      <c r="FW101" s="204"/>
      <c r="FX101" s="204"/>
      <c r="FY101" s="204"/>
      <c r="FZ101" s="204"/>
      <c r="GA101" s="204"/>
      <c r="GB101" s="204"/>
      <c r="GC101" s="204"/>
      <c r="GD101" s="204"/>
      <c r="GE101" s="204"/>
      <c r="GF101" s="204"/>
      <c r="GG101" s="204"/>
      <c r="GH101" s="204"/>
      <c r="GI101" s="204"/>
      <c r="GJ101" s="204"/>
      <c r="GK101" s="204"/>
      <c r="GL101" s="204"/>
      <c r="GM101" s="204"/>
      <c r="GN101" s="204"/>
      <c r="GO101" s="204"/>
      <c r="GP101" s="204"/>
      <c r="GQ101" s="204"/>
      <c r="GR101" s="204"/>
      <c r="GS101" s="204"/>
      <c r="GT101" s="204"/>
      <c r="GU101" s="204"/>
      <c r="GV101" s="204"/>
      <c r="GW101" s="204"/>
      <c r="GX101" s="204"/>
      <c r="GY101" s="204"/>
      <c r="GZ101" s="204"/>
      <c r="HA101" s="204"/>
      <c r="HB101" s="204"/>
      <c r="HC101" s="204"/>
      <c r="HD101" s="204"/>
      <c r="HE101" s="204"/>
      <c r="HF101" s="204"/>
      <c r="HG101" s="204"/>
      <c r="HH101" s="204"/>
      <c r="HI101" s="204"/>
      <c r="HJ101" s="204"/>
      <c r="HK101" s="204"/>
      <c r="HL101" s="204"/>
      <c r="HM101" s="204"/>
      <c r="HN101" s="204"/>
      <c r="HO101" s="204"/>
      <c r="HP101" s="204"/>
      <c r="HQ101" s="204"/>
      <c r="HR101" s="204"/>
      <c r="HS101" s="204"/>
      <c r="HT101" s="204"/>
      <c r="HU101" s="204"/>
      <c r="HV101" s="204"/>
      <c r="HW101" s="204"/>
      <c r="HX101" s="204"/>
      <c r="HY101" s="204"/>
      <c r="HZ101" s="204"/>
      <c r="IA101" s="204"/>
      <c r="IB101" s="204"/>
      <c r="IC101" s="204"/>
      <c r="ID101" s="204"/>
      <c r="IE101" s="204"/>
      <c r="IF101" s="204"/>
      <c r="IG101" s="204"/>
      <c r="IH101" s="204"/>
      <c r="II101" s="204"/>
      <c r="IJ101" s="204"/>
      <c r="IK101" s="204"/>
      <c r="IL101" s="204"/>
      <c r="IM101" s="204"/>
      <c r="IN101" s="204"/>
      <c r="IO101" s="204"/>
      <c r="IP101" s="204"/>
      <c r="IQ101" s="204"/>
      <c r="IR101" s="204"/>
      <c r="IS101" s="204"/>
      <c r="IT101" s="204"/>
      <c r="IU101" s="204"/>
      <c r="IV101" s="204"/>
    </row>
    <row r="102" spans="1:256" s="139" customFormat="1">
      <c r="A102" s="198">
        <v>3</v>
      </c>
      <c r="B102" s="202" t="s">
        <v>183</v>
      </c>
      <c r="C102" s="195"/>
      <c r="D102" s="196"/>
      <c r="E102" s="150"/>
      <c r="F102" s="150"/>
      <c r="G102" s="150">
        <f t="shared" si="8"/>
        <v>0</v>
      </c>
    </row>
    <row r="103" spans="1:256" s="139" customFormat="1">
      <c r="A103" s="169">
        <f>+A102+0.1</f>
        <v>3.1</v>
      </c>
      <c r="B103" s="201" t="s">
        <v>184</v>
      </c>
      <c r="C103" s="136">
        <f>1*1*0.3*4</f>
        <v>1.2</v>
      </c>
      <c r="D103" s="196" t="s">
        <v>106</v>
      </c>
      <c r="E103" s="150">
        <v>8771.5299999999988</v>
      </c>
      <c r="F103" s="150">
        <f>ROUND((C103*E103),2)</f>
        <v>10525.84</v>
      </c>
      <c r="G103" s="150">
        <f t="shared" si="8"/>
        <v>10525.84</v>
      </c>
    </row>
    <row r="104" spans="1:256" s="139" customFormat="1">
      <c r="A104" s="207"/>
      <c r="B104" s="131" t="s">
        <v>187</v>
      </c>
      <c r="C104" s="136">
        <f>+(0.3*0.3*3.1)*4</f>
        <v>1.1159999999999999</v>
      </c>
      <c r="D104" s="196" t="s">
        <v>106</v>
      </c>
      <c r="E104" s="150"/>
      <c r="F104" s="150"/>
      <c r="G104" s="150"/>
    </row>
    <row r="105" spans="1:256" s="139" customFormat="1">
      <c r="A105" s="200">
        <f>+A103+0.1</f>
        <v>3.2</v>
      </c>
      <c r="B105" s="201" t="s">
        <v>185</v>
      </c>
      <c r="C105" s="136">
        <f>3.83*0.3*0.35</f>
        <v>0.40215000000000001</v>
      </c>
      <c r="D105" s="196" t="s">
        <v>106</v>
      </c>
      <c r="E105" s="150">
        <v>20411.739999999998</v>
      </c>
      <c r="F105" s="150">
        <f>ROUND((C105*E105),2)</f>
        <v>8208.58</v>
      </c>
      <c r="G105" s="150">
        <f t="shared" si="8"/>
        <v>8208.58</v>
      </c>
    </row>
    <row r="106" spans="1:256" s="139" customFormat="1">
      <c r="A106" s="200">
        <f>+A105+0.1</f>
        <v>3.3000000000000003</v>
      </c>
      <c r="B106" s="201" t="s">
        <v>186</v>
      </c>
      <c r="C106" s="136">
        <f>1.92*2.55</f>
        <v>4.8959999999999999</v>
      </c>
      <c r="D106" s="196" t="s">
        <v>106</v>
      </c>
      <c r="E106" s="150">
        <v>13589.880000000001</v>
      </c>
      <c r="F106" s="150">
        <f>ROUND((C106*E106),2)</f>
        <v>66536.05</v>
      </c>
      <c r="G106" s="150">
        <f t="shared" si="8"/>
        <v>66536.05</v>
      </c>
    </row>
    <row r="107" spans="1:256" s="139" customFormat="1">
      <c r="A107" s="208"/>
      <c r="B107" s="194"/>
      <c r="C107" s="209"/>
      <c r="D107" s="196"/>
      <c r="E107" s="150"/>
      <c r="F107" s="150"/>
      <c r="G107" s="150">
        <f t="shared" si="8"/>
        <v>0</v>
      </c>
    </row>
    <row r="108" spans="1:256" s="139" customFormat="1">
      <c r="A108" s="198">
        <v>4</v>
      </c>
      <c r="B108" s="202" t="s">
        <v>170</v>
      </c>
      <c r="C108" s="209"/>
      <c r="D108" s="196"/>
      <c r="E108" s="150"/>
      <c r="F108" s="150"/>
      <c r="G108" s="150">
        <f t="shared" si="8"/>
        <v>0</v>
      </c>
    </row>
    <row r="109" spans="1:256" s="241" customFormat="1">
      <c r="A109" s="236">
        <f>+A108+0.1</f>
        <v>4.0999999999999996</v>
      </c>
      <c r="B109" s="237" t="s">
        <v>81</v>
      </c>
      <c r="C109" s="238">
        <f>14.51-(1.91*2.55)</f>
        <v>9.6395</v>
      </c>
      <c r="D109" s="239" t="s">
        <v>105</v>
      </c>
      <c r="E109" s="240">
        <v>329.12</v>
      </c>
      <c r="F109" s="240"/>
      <c r="G109" s="240">
        <f t="shared" si="8"/>
        <v>3172.55</v>
      </c>
    </row>
    <row r="110" spans="1:256" s="139" customFormat="1">
      <c r="A110" s="169">
        <f t="shared" ref="A110:A117" si="9">+A109+0.1</f>
        <v>4.1999999999999993</v>
      </c>
      <c r="B110" s="201" t="s">
        <v>49</v>
      </c>
      <c r="C110" s="136">
        <f>+(0.3*4*3.2)*4</f>
        <v>15.36</v>
      </c>
      <c r="D110" s="196" t="s">
        <v>105</v>
      </c>
      <c r="E110" s="150">
        <v>420</v>
      </c>
      <c r="F110" s="150">
        <f t="shared" ref="F110:F117" si="10">ROUND((C110*E110),2)</f>
        <v>6451.2</v>
      </c>
      <c r="G110" s="150">
        <f t="shared" si="8"/>
        <v>6451.2</v>
      </c>
    </row>
    <row r="111" spans="1:256" s="139" customFormat="1">
      <c r="A111" s="169">
        <f t="shared" si="9"/>
        <v>4.2999999999999989</v>
      </c>
      <c r="B111" s="201" t="s">
        <v>82</v>
      </c>
      <c r="C111" s="136">
        <v>4.87</v>
      </c>
      <c r="D111" s="196" t="s">
        <v>105</v>
      </c>
      <c r="E111" s="150">
        <v>420</v>
      </c>
      <c r="F111" s="150">
        <f t="shared" si="10"/>
        <v>2045.4</v>
      </c>
      <c r="G111" s="150">
        <f t="shared" si="8"/>
        <v>2045.4</v>
      </c>
    </row>
    <row r="112" spans="1:256" s="139" customFormat="1">
      <c r="A112" s="169">
        <f t="shared" si="9"/>
        <v>4.3999999999999986</v>
      </c>
      <c r="B112" s="201" t="s">
        <v>83</v>
      </c>
      <c r="C112" s="136">
        <f>3.83*2.55</f>
        <v>9.7664999999999988</v>
      </c>
      <c r="D112" s="196" t="s">
        <v>105</v>
      </c>
      <c r="E112" s="150">
        <v>438.95</v>
      </c>
      <c r="F112" s="150">
        <f t="shared" si="10"/>
        <v>4287.01</v>
      </c>
      <c r="G112" s="150">
        <f t="shared" si="8"/>
        <v>4287.01</v>
      </c>
    </row>
    <row r="113" spans="1:7" s="139" customFormat="1">
      <c r="A113" s="169">
        <f t="shared" si="9"/>
        <v>4.4999999999999982</v>
      </c>
      <c r="B113" s="151" t="s">
        <v>84</v>
      </c>
      <c r="C113" s="136">
        <f>+C109</f>
        <v>9.6395</v>
      </c>
      <c r="D113" s="196" t="s">
        <v>105</v>
      </c>
      <c r="E113" s="150">
        <v>130.22999999999999</v>
      </c>
      <c r="F113" s="150">
        <f t="shared" si="10"/>
        <v>1255.3499999999999</v>
      </c>
      <c r="G113" s="150">
        <f t="shared" si="8"/>
        <v>1255.3499999999999</v>
      </c>
    </row>
    <row r="114" spans="1:7" s="139" customFormat="1">
      <c r="A114" s="169">
        <f t="shared" si="9"/>
        <v>4.5999999999999979</v>
      </c>
      <c r="B114" s="201" t="s">
        <v>165</v>
      </c>
      <c r="C114" s="136">
        <f>3.83*2.55</f>
        <v>9.7664999999999988</v>
      </c>
      <c r="D114" s="196" t="s">
        <v>105</v>
      </c>
      <c r="E114" s="150">
        <v>560.41999999999996</v>
      </c>
      <c r="F114" s="150">
        <f t="shared" si="10"/>
        <v>5473.34</v>
      </c>
      <c r="G114" s="150">
        <f t="shared" si="8"/>
        <v>5473.34</v>
      </c>
    </row>
    <row r="115" spans="1:7" s="139" customFormat="1">
      <c r="A115" s="169">
        <f t="shared" si="9"/>
        <v>4.6999999999999975</v>
      </c>
      <c r="B115" s="201" t="s">
        <v>29</v>
      </c>
      <c r="C115" s="136">
        <v>55.32</v>
      </c>
      <c r="D115" s="196" t="s">
        <v>21</v>
      </c>
      <c r="E115" s="150">
        <v>88.85</v>
      </c>
      <c r="F115" s="150">
        <f t="shared" si="10"/>
        <v>4915.18</v>
      </c>
      <c r="G115" s="150">
        <f t="shared" si="8"/>
        <v>4915.18</v>
      </c>
    </row>
    <row r="116" spans="1:7" s="139" customFormat="1">
      <c r="A116" s="169">
        <f t="shared" si="9"/>
        <v>4.7999999999999972</v>
      </c>
      <c r="B116" s="201" t="s">
        <v>85</v>
      </c>
      <c r="C116" s="136">
        <v>12.76</v>
      </c>
      <c r="D116" s="196" t="s">
        <v>21</v>
      </c>
      <c r="E116" s="150">
        <v>360.85</v>
      </c>
      <c r="F116" s="150">
        <f t="shared" si="10"/>
        <v>4604.45</v>
      </c>
      <c r="G116" s="150">
        <f t="shared" si="8"/>
        <v>4604.45</v>
      </c>
    </row>
    <row r="117" spans="1:7" s="139" customFormat="1">
      <c r="A117" s="169">
        <f t="shared" si="9"/>
        <v>4.8999999999999968</v>
      </c>
      <c r="B117" s="201" t="s">
        <v>86</v>
      </c>
      <c r="C117" s="136">
        <v>12.76</v>
      </c>
      <c r="D117" s="196" t="s">
        <v>21</v>
      </c>
      <c r="E117" s="150">
        <v>85.5</v>
      </c>
      <c r="F117" s="150">
        <f t="shared" si="10"/>
        <v>1090.98</v>
      </c>
      <c r="G117" s="150">
        <f t="shared" si="8"/>
        <v>1090.98</v>
      </c>
    </row>
    <row r="118" spans="1:7" s="139" customFormat="1">
      <c r="A118" s="208"/>
      <c r="B118" s="194"/>
      <c r="C118" s="136"/>
      <c r="D118" s="196"/>
      <c r="E118" s="150"/>
      <c r="F118" s="150"/>
      <c r="G118" s="150">
        <f t="shared" si="8"/>
        <v>0</v>
      </c>
    </row>
    <row r="119" spans="1:7" s="139" customFormat="1">
      <c r="A119" s="208">
        <v>5</v>
      </c>
      <c r="B119" s="210" t="s">
        <v>87</v>
      </c>
      <c r="C119" s="136">
        <v>7.66</v>
      </c>
      <c r="D119" s="196" t="s">
        <v>105</v>
      </c>
      <c r="E119" s="150">
        <v>635</v>
      </c>
      <c r="F119" s="150">
        <f>ROUND((C119*E119),2)</f>
        <v>4864.1000000000004</v>
      </c>
      <c r="G119" s="150">
        <f t="shared" si="8"/>
        <v>4864.1000000000004</v>
      </c>
    </row>
    <row r="120" spans="1:7" s="139" customFormat="1">
      <c r="A120" s="208"/>
      <c r="B120" s="194"/>
      <c r="C120" s="209"/>
      <c r="D120" s="196"/>
      <c r="E120" s="150"/>
      <c r="F120" s="150"/>
      <c r="G120" s="150">
        <f t="shared" si="8"/>
        <v>0</v>
      </c>
    </row>
    <row r="121" spans="1:7" s="139" customFormat="1">
      <c r="A121" s="211">
        <v>7</v>
      </c>
      <c r="B121" s="202" t="s">
        <v>88</v>
      </c>
      <c r="C121" s="209"/>
      <c r="D121" s="196"/>
      <c r="E121" s="150"/>
      <c r="F121" s="150"/>
      <c r="G121" s="150">
        <f t="shared" si="8"/>
        <v>0</v>
      </c>
    </row>
    <row r="122" spans="1:7" s="139" customFormat="1">
      <c r="A122" s="212">
        <f>+A121+0.1</f>
        <v>7.1</v>
      </c>
      <c r="B122" s="201" t="s">
        <v>143</v>
      </c>
      <c r="C122" s="136">
        <v>1</v>
      </c>
      <c r="D122" s="196" t="s">
        <v>50</v>
      </c>
      <c r="E122" s="150">
        <v>1473.6799999999998</v>
      </c>
      <c r="F122" s="150">
        <f>ROUND((C122*E122),2)</f>
        <v>1473.68</v>
      </c>
      <c r="G122" s="150">
        <f t="shared" si="8"/>
        <v>1473.68</v>
      </c>
    </row>
    <row r="123" spans="1:7" s="139" customFormat="1" ht="25.5">
      <c r="A123" s="212">
        <f>+A122+0.1</f>
        <v>7.1999999999999993</v>
      </c>
      <c r="B123" s="188" t="s">
        <v>142</v>
      </c>
      <c r="C123" s="136">
        <v>1</v>
      </c>
      <c r="D123" s="196" t="s">
        <v>16</v>
      </c>
      <c r="E123" s="150">
        <v>1586.94</v>
      </c>
      <c r="F123" s="150">
        <f>ROUND((C123*E123),2)</f>
        <v>1586.94</v>
      </c>
      <c r="G123" s="150">
        <f t="shared" si="8"/>
        <v>1586.94</v>
      </c>
    </row>
    <row r="124" spans="1:7" s="139" customFormat="1" ht="25.5">
      <c r="A124" s="212">
        <f>+A123+0.1</f>
        <v>7.2999999999999989</v>
      </c>
      <c r="B124" s="188" t="s">
        <v>144</v>
      </c>
      <c r="C124" s="136">
        <v>2</v>
      </c>
      <c r="D124" s="196" t="s">
        <v>16</v>
      </c>
      <c r="E124" s="150">
        <v>1859.52</v>
      </c>
      <c r="F124" s="150">
        <f>ROUND((C124*E124),2)</f>
        <v>3719.04</v>
      </c>
      <c r="G124" s="150">
        <f t="shared" si="8"/>
        <v>3719.04</v>
      </c>
    </row>
    <row r="125" spans="1:7" s="139" customFormat="1">
      <c r="A125" s="212">
        <f>+A124+0.1</f>
        <v>7.3999999999999986</v>
      </c>
      <c r="B125" s="188" t="s">
        <v>166</v>
      </c>
      <c r="C125" s="136">
        <v>1</v>
      </c>
      <c r="D125" s="196" t="s">
        <v>16</v>
      </c>
      <c r="E125" s="150">
        <v>4272.0199999999995</v>
      </c>
      <c r="F125" s="150">
        <f>ROUND((C125*E125),2)</f>
        <v>4272.0200000000004</v>
      </c>
      <c r="G125" s="150">
        <f t="shared" si="8"/>
        <v>4272.0200000000004</v>
      </c>
    </row>
    <row r="126" spans="1:7" s="139" customFormat="1">
      <c r="A126" s="212"/>
      <c r="B126" s="201"/>
      <c r="C126" s="136"/>
      <c r="D126" s="196"/>
      <c r="E126" s="150"/>
      <c r="F126" s="150"/>
      <c r="G126" s="150">
        <f t="shared" si="8"/>
        <v>0</v>
      </c>
    </row>
    <row r="127" spans="1:7" s="139" customFormat="1">
      <c r="A127" s="208">
        <v>8</v>
      </c>
      <c r="B127" s="201" t="s">
        <v>89</v>
      </c>
      <c r="C127" s="136">
        <v>1</v>
      </c>
      <c r="D127" s="196" t="s">
        <v>16</v>
      </c>
      <c r="E127" s="150">
        <v>8500</v>
      </c>
      <c r="F127" s="150">
        <f>ROUND((C127*E127),2)</f>
        <v>8500</v>
      </c>
      <c r="G127" s="150">
        <f t="shared" si="8"/>
        <v>8500</v>
      </c>
    </row>
    <row r="128" spans="1:7" s="139" customFormat="1">
      <c r="A128" s="208"/>
      <c r="B128" s="201"/>
      <c r="C128" s="209"/>
      <c r="D128" s="196"/>
      <c r="E128" s="150"/>
      <c r="F128" s="150"/>
      <c r="G128" s="150">
        <f t="shared" si="8"/>
        <v>0</v>
      </c>
    </row>
    <row r="129" spans="1:256" s="139" customFormat="1">
      <c r="A129" s="211">
        <v>9</v>
      </c>
      <c r="B129" s="213" t="s">
        <v>169</v>
      </c>
      <c r="C129" s="209"/>
      <c r="D129" s="196"/>
      <c r="E129" s="150"/>
      <c r="F129" s="150"/>
      <c r="G129" s="150">
        <f t="shared" si="8"/>
        <v>0</v>
      </c>
    </row>
    <row r="130" spans="1:256" s="139" customFormat="1" ht="25.5">
      <c r="A130" s="212">
        <f>+A129+0.1</f>
        <v>9.1</v>
      </c>
      <c r="B130" s="132" t="s">
        <v>190</v>
      </c>
      <c r="C130" s="191">
        <v>1</v>
      </c>
      <c r="D130" s="196" t="s">
        <v>16</v>
      </c>
      <c r="E130" s="150">
        <v>78242</v>
      </c>
      <c r="F130" s="150">
        <f t="shared" ref="F130:F139" si="11">ROUND((C130*E130),2)</f>
        <v>78242</v>
      </c>
      <c r="G130" s="150">
        <f t="shared" si="8"/>
        <v>78242</v>
      </c>
    </row>
    <row r="131" spans="1:256" s="139" customFormat="1" ht="25.5">
      <c r="A131" s="212">
        <f t="shared" ref="A131:A137" si="12">+A130+0.1</f>
        <v>9.1999999999999993</v>
      </c>
      <c r="B131" s="132" t="s">
        <v>167</v>
      </c>
      <c r="C131" s="191">
        <v>1</v>
      </c>
      <c r="D131" s="196" t="s">
        <v>16</v>
      </c>
      <c r="E131" s="150">
        <v>12000</v>
      </c>
      <c r="F131" s="150">
        <f t="shared" si="11"/>
        <v>12000</v>
      </c>
      <c r="G131" s="150">
        <f t="shared" si="8"/>
        <v>12000</v>
      </c>
    </row>
    <row r="132" spans="1:256" s="139" customFormat="1">
      <c r="A132" s="212">
        <f t="shared" si="12"/>
        <v>9.2999999999999989</v>
      </c>
      <c r="B132" s="214" t="s">
        <v>168</v>
      </c>
      <c r="C132" s="191">
        <v>1</v>
      </c>
      <c r="D132" s="196" t="s">
        <v>16</v>
      </c>
      <c r="E132" s="150">
        <v>5500</v>
      </c>
      <c r="F132" s="150">
        <f t="shared" si="11"/>
        <v>5500</v>
      </c>
      <c r="G132" s="150">
        <f t="shared" si="8"/>
        <v>5500</v>
      </c>
    </row>
    <row r="133" spans="1:256" s="139" customFormat="1" ht="25.5">
      <c r="A133" s="212">
        <f t="shared" si="12"/>
        <v>9.3999999999999986</v>
      </c>
      <c r="B133" s="231" t="s">
        <v>191</v>
      </c>
      <c r="C133" s="191">
        <v>1</v>
      </c>
      <c r="D133" s="196" t="s">
        <v>16</v>
      </c>
      <c r="E133" s="150">
        <v>14415.26</v>
      </c>
      <c r="F133" s="150">
        <f t="shared" si="11"/>
        <v>14415.26</v>
      </c>
      <c r="G133" s="150">
        <f t="shared" si="8"/>
        <v>14415.26</v>
      </c>
    </row>
    <row r="134" spans="1:256" s="139" customFormat="1" ht="38.25">
      <c r="A134" s="212">
        <f t="shared" si="12"/>
        <v>9.4999999999999982</v>
      </c>
      <c r="B134" s="132" t="s">
        <v>145</v>
      </c>
      <c r="C134" s="191">
        <v>1</v>
      </c>
      <c r="D134" s="196" t="s">
        <v>16</v>
      </c>
      <c r="E134" s="150">
        <v>21879.56</v>
      </c>
      <c r="F134" s="150">
        <f t="shared" si="11"/>
        <v>21879.56</v>
      </c>
      <c r="G134" s="150">
        <f t="shared" si="8"/>
        <v>21879.56</v>
      </c>
    </row>
    <row r="135" spans="1:256" s="139" customFormat="1">
      <c r="A135" s="212">
        <f>+A134+0.1</f>
        <v>9.5999999999999979</v>
      </c>
      <c r="B135" s="214" t="s">
        <v>30</v>
      </c>
      <c r="C135" s="191">
        <v>1</v>
      </c>
      <c r="D135" s="192" t="s">
        <v>16</v>
      </c>
      <c r="E135" s="150">
        <v>25000</v>
      </c>
      <c r="F135" s="150">
        <f t="shared" si="11"/>
        <v>25000</v>
      </c>
      <c r="G135" s="150">
        <f t="shared" si="8"/>
        <v>25000</v>
      </c>
    </row>
    <row r="136" spans="1:256" s="139" customFormat="1">
      <c r="A136" s="212">
        <f t="shared" si="12"/>
        <v>9.6999999999999975</v>
      </c>
      <c r="B136" s="214" t="s">
        <v>31</v>
      </c>
      <c r="C136" s="191">
        <v>1</v>
      </c>
      <c r="D136" s="192" t="s">
        <v>16</v>
      </c>
      <c r="E136" s="150">
        <v>30000</v>
      </c>
      <c r="F136" s="150">
        <f t="shared" si="11"/>
        <v>30000</v>
      </c>
      <c r="G136" s="150">
        <f t="shared" si="8"/>
        <v>30000</v>
      </c>
    </row>
    <row r="137" spans="1:256" s="139" customFormat="1">
      <c r="A137" s="212">
        <f t="shared" si="12"/>
        <v>9.7999999999999972</v>
      </c>
      <c r="B137" s="214" t="s">
        <v>32</v>
      </c>
      <c r="C137" s="191">
        <v>1</v>
      </c>
      <c r="D137" s="192" t="s">
        <v>16</v>
      </c>
      <c r="E137" s="150">
        <v>36855</v>
      </c>
      <c r="F137" s="150">
        <f t="shared" si="11"/>
        <v>36855</v>
      </c>
      <c r="G137" s="150">
        <f t="shared" si="8"/>
        <v>36855</v>
      </c>
    </row>
    <row r="138" spans="1:256" s="139" customFormat="1">
      <c r="A138" s="212">
        <f>+A137+0.1</f>
        <v>9.8999999999999968</v>
      </c>
      <c r="B138" s="214" t="s">
        <v>33</v>
      </c>
      <c r="C138" s="191">
        <v>1</v>
      </c>
      <c r="D138" s="192" t="s">
        <v>16</v>
      </c>
      <c r="E138" s="150">
        <v>2500</v>
      </c>
      <c r="F138" s="150">
        <f t="shared" si="11"/>
        <v>2500</v>
      </c>
      <c r="G138" s="150">
        <f t="shared" si="8"/>
        <v>2500</v>
      </c>
    </row>
    <row r="139" spans="1:256" s="139" customFormat="1">
      <c r="A139" s="215">
        <v>9.11</v>
      </c>
      <c r="B139" s="214" t="s">
        <v>23</v>
      </c>
      <c r="C139" s="191">
        <v>1</v>
      </c>
      <c r="D139" s="196" t="s">
        <v>16</v>
      </c>
      <c r="E139" s="150">
        <v>18000</v>
      </c>
      <c r="F139" s="150">
        <f t="shared" si="11"/>
        <v>18000</v>
      </c>
      <c r="G139" s="150">
        <f t="shared" si="8"/>
        <v>18000</v>
      </c>
    </row>
    <row r="140" spans="1:256" s="139" customFormat="1">
      <c r="A140" s="208"/>
      <c r="B140" s="216"/>
      <c r="C140" s="209"/>
      <c r="D140" s="196"/>
      <c r="E140" s="150"/>
      <c r="F140" s="150"/>
      <c r="G140" s="150">
        <f t="shared" si="8"/>
        <v>0</v>
      </c>
      <c r="H140" s="217"/>
      <c r="I140" s="217"/>
      <c r="J140" s="217"/>
      <c r="K140" s="217"/>
      <c r="L140" s="217"/>
      <c r="M140" s="217"/>
      <c r="N140" s="217"/>
      <c r="O140" s="217"/>
      <c r="P140" s="217"/>
      <c r="Q140" s="217"/>
      <c r="R140" s="217"/>
      <c r="S140" s="218"/>
      <c r="T140" s="218"/>
      <c r="U140" s="218"/>
      <c r="V140" s="218"/>
      <c r="W140" s="218"/>
      <c r="X140" s="218"/>
      <c r="Y140" s="218"/>
      <c r="Z140" s="218"/>
      <c r="AA140" s="218"/>
      <c r="AB140" s="218"/>
      <c r="AC140" s="218"/>
      <c r="AD140" s="218"/>
      <c r="AE140" s="218"/>
      <c r="AF140" s="218"/>
      <c r="AG140" s="218"/>
      <c r="AH140" s="218"/>
      <c r="AI140" s="218"/>
      <c r="AJ140" s="218"/>
      <c r="AK140" s="218"/>
      <c r="AL140" s="218"/>
      <c r="AM140" s="218"/>
      <c r="AN140" s="218"/>
      <c r="AO140" s="218"/>
      <c r="AP140" s="218"/>
      <c r="AQ140" s="218"/>
      <c r="AR140" s="218"/>
      <c r="AS140" s="218"/>
      <c r="AT140" s="218"/>
      <c r="AU140" s="218"/>
      <c r="AV140" s="218"/>
      <c r="AW140" s="218"/>
      <c r="AX140" s="218"/>
      <c r="AY140" s="218"/>
      <c r="AZ140" s="218"/>
      <c r="BA140" s="218"/>
      <c r="BB140" s="218"/>
      <c r="BC140" s="218"/>
      <c r="BD140" s="218"/>
      <c r="BE140" s="218"/>
      <c r="BF140" s="218"/>
      <c r="BG140" s="218"/>
      <c r="BH140" s="218"/>
      <c r="BI140" s="218"/>
      <c r="BJ140" s="218"/>
      <c r="BK140" s="218"/>
      <c r="BL140" s="218"/>
      <c r="BM140" s="218"/>
      <c r="BN140" s="218"/>
      <c r="BO140" s="218"/>
      <c r="BP140" s="218"/>
      <c r="BQ140" s="218"/>
      <c r="BR140" s="218"/>
      <c r="BS140" s="218"/>
      <c r="BT140" s="218"/>
      <c r="BU140" s="218"/>
      <c r="BV140" s="218"/>
      <c r="BW140" s="218"/>
      <c r="BX140" s="218"/>
      <c r="BY140" s="218"/>
      <c r="BZ140" s="218"/>
      <c r="CA140" s="218"/>
      <c r="CB140" s="218"/>
      <c r="CC140" s="218"/>
      <c r="CD140" s="218"/>
      <c r="CE140" s="218"/>
      <c r="CF140" s="218"/>
      <c r="CG140" s="218"/>
      <c r="CH140" s="218"/>
      <c r="CI140" s="218"/>
      <c r="CJ140" s="218"/>
      <c r="CK140" s="218"/>
      <c r="CL140" s="218"/>
      <c r="CM140" s="218"/>
      <c r="CN140" s="218"/>
      <c r="CO140" s="218"/>
      <c r="CP140" s="218"/>
      <c r="CQ140" s="218"/>
      <c r="CR140" s="218"/>
      <c r="CS140" s="218"/>
      <c r="CT140" s="218"/>
      <c r="CU140" s="218"/>
      <c r="CV140" s="218"/>
      <c r="CW140" s="218"/>
      <c r="CX140" s="218"/>
      <c r="CY140" s="218"/>
      <c r="CZ140" s="218"/>
      <c r="DA140" s="218"/>
      <c r="DB140" s="218"/>
      <c r="DC140" s="218"/>
      <c r="DD140" s="218"/>
      <c r="DE140" s="218"/>
      <c r="DF140" s="218"/>
      <c r="DG140" s="218"/>
      <c r="DH140" s="218"/>
      <c r="DI140" s="218"/>
      <c r="DJ140" s="218"/>
      <c r="DK140" s="218"/>
      <c r="DL140" s="218"/>
      <c r="DM140" s="218"/>
      <c r="DN140" s="218"/>
      <c r="DO140" s="218"/>
      <c r="DP140" s="218"/>
      <c r="DQ140" s="218"/>
      <c r="DR140" s="218"/>
      <c r="DS140" s="218"/>
      <c r="DT140" s="218"/>
      <c r="DU140" s="218"/>
      <c r="DV140" s="218"/>
      <c r="DW140" s="218"/>
      <c r="DX140" s="218"/>
      <c r="DY140" s="218"/>
      <c r="DZ140" s="218"/>
      <c r="EA140" s="218"/>
      <c r="EB140" s="218"/>
      <c r="EC140" s="218"/>
      <c r="ED140" s="218"/>
      <c r="EE140" s="218"/>
      <c r="EF140" s="218"/>
      <c r="EG140" s="218"/>
      <c r="EH140" s="218"/>
      <c r="EI140" s="218"/>
      <c r="EJ140" s="218"/>
      <c r="EK140" s="218"/>
      <c r="EL140" s="218"/>
      <c r="EM140" s="218"/>
      <c r="EN140" s="218"/>
      <c r="EO140" s="218"/>
      <c r="EP140" s="218"/>
      <c r="EQ140" s="218"/>
      <c r="ER140" s="218"/>
      <c r="ES140" s="218"/>
      <c r="ET140" s="218"/>
      <c r="EU140" s="218"/>
      <c r="EV140" s="218"/>
      <c r="EW140" s="218"/>
      <c r="EX140" s="218"/>
      <c r="EY140" s="218"/>
      <c r="EZ140" s="218"/>
      <c r="FA140" s="218"/>
      <c r="FB140" s="218"/>
      <c r="FC140" s="218"/>
      <c r="FD140" s="218"/>
      <c r="FE140" s="218"/>
      <c r="FF140" s="218"/>
      <c r="FG140" s="218"/>
      <c r="FH140" s="218"/>
      <c r="FI140" s="218"/>
      <c r="FJ140" s="218"/>
      <c r="FK140" s="218"/>
      <c r="FL140" s="218"/>
      <c r="FM140" s="218"/>
      <c r="FN140" s="218"/>
      <c r="FO140" s="218"/>
      <c r="FP140" s="218"/>
      <c r="FQ140" s="218"/>
      <c r="FR140" s="218"/>
      <c r="FS140" s="218"/>
      <c r="FT140" s="218"/>
      <c r="FU140" s="218"/>
      <c r="FV140" s="218"/>
      <c r="FW140" s="218"/>
      <c r="FX140" s="218"/>
      <c r="FY140" s="218"/>
      <c r="FZ140" s="218"/>
      <c r="GA140" s="218"/>
      <c r="GB140" s="218"/>
      <c r="GC140" s="218"/>
      <c r="GD140" s="218"/>
      <c r="GE140" s="218"/>
      <c r="GF140" s="218"/>
      <c r="GG140" s="218"/>
      <c r="GH140" s="218"/>
      <c r="GI140" s="218"/>
      <c r="GJ140" s="218"/>
      <c r="GK140" s="218"/>
      <c r="GL140" s="218"/>
      <c r="GM140" s="218"/>
      <c r="GN140" s="218"/>
      <c r="GO140" s="218"/>
      <c r="GP140" s="218"/>
      <c r="GQ140" s="218"/>
      <c r="GR140" s="218"/>
      <c r="GS140" s="218"/>
      <c r="GT140" s="218"/>
      <c r="GU140" s="218"/>
      <c r="GV140" s="218"/>
      <c r="GW140" s="218"/>
      <c r="GX140" s="218"/>
      <c r="GY140" s="218"/>
      <c r="GZ140" s="218"/>
      <c r="HA140" s="218"/>
      <c r="HB140" s="218"/>
      <c r="HC140" s="218"/>
      <c r="HD140" s="218"/>
      <c r="HE140" s="218"/>
      <c r="HF140" s="218"/>
      <c r="HG140" s="218"/>
      <c r="HH140" s="218"/>
      <c r="HI140" s="218"/>
      <c r="HJ140" s="218"/>
      <c r="HK140" s="218"/>
      <c r="HL140" s="218"/>
      <c r="HM140" s="218"/>
      <c r="HN140" s="218"/>
      <c r="HO140" s="218"/>
      <c r="HP140" s="218"/>
      <c r="HQ140" s="218"/>
      <c r="HR140" s="218"/>
      <c r="HS140" s="218"/>
      <c r="HT140" s="218"/>
      <c r="HU140" s="218"/>
      <c r="HV140" s="218"/>
      <c r="HW140" s="218"/>
      <c r="HX140" s="218"/>
      <c r="HY140" s="218"/>
      <c r="HZ140" s="218"/>
      <c r="IA140" s="218"/>
      <c r="IB140" s="218"/>
      <c r="IC140" s="218"/>
      <c r="ID140" s="218"/>
      <c r="IE140" s="218"/>
      <c r="IF140" s="218"/>
      <c r="IG140" s="218"/>
      <c r="IH140" s="218"/>
      <c r="II140" s="218"/>
      <c r="IJ140" s="218"/>
      <c r="IK140" s="218"/>
      <c r="IL140" s="218"/>
      <c r="IM140" s="218"/>
      <c r="IN140" s="218"/>
      <c r="IO140" s="218"/>
      <c r="IP140" s="218"/>
      <c r="IQ140" s="218"/>
      <c r="IR140" s="218"/>
      <c r="IS140" s="218"/>
      <c r="IT140" s="218"/>
      <c r="IU140" s="218"/>
      <c r="IV140" s="218"/>
    </row>
    <row r="141" spans="1:256" s="139" customFormat="1">
      <c r="A141" s="208">
        <v>12</v>
      </c>
      <c r="B141" s="216" t="s">
        <v>90</v>
      </c>
      <c r="C141" s="191">
        <v>1</v>
      </c>
      <c r="D141" s="196" t="s">
        <v>16</v>
      </c>
      <c r="E141" s="150">
        <v>3500</v>
      </c>
      <c r="F141" s="150">
        <f>ROUND((C141*E141),2)</f>
        <v>3500</v>
      </c>
      <c r="G141" s="150">
        <f t="shared" si="8"/>
        <v>3500</v>
      </c>
    </row>
    <row r="142" spans="1:256" s="139" customFormat="1">
      <c r="A142" s="143"/>
      <c r="B142" s="216"/>
      <c r="C142" s="209"/>
      <c r="D142" s="196"/>
      <c r="E142" s="150"/>
      <c r="F142" s="150"/>
      <c r="G142" s="150">
        <f t="shared" si="8"/>
        <v>0</v>
      </c>
    </row>
    <row r="143" spans="1:256" s="139" customFormat="1">
      <c r="A143" s="143" t="s">
        <v>99</v>
      </c>
      <c r="B143" s="135" t="s">
        <v>41</v>
      </c>
      <c r="C143" s="136"/>
      <c r="D143" s="144"/>
      <c r="E143" s="150"/>
      <c r="F143" s="150"/>
      <c r="G143" s="150">
        <f t="shared" si="8"/>
        <v>0</v>
      </c>
      <c r="H143" s="217"/>
      <c r="I143" s="217"/>
      <c r="J143" s="217"/>
      <c r="K143" s="217"/>
      <c r="L143" s="217"/>
      <c r="M143" s="217"/>
      <c r="N143" s="217"/>
      <c r="O143" s="217"/>
      <c r="P143" s="217"/>
      <c r="Q143" s="217"/>
      <c r="R143" s="217"/>
      <c r="S143" s="218"/>
      <c r="T143" s="218"/>
      <c r="U143" s="218"/>
      <c r="V143" s="218"/>
      <c r="W143" s="218"/>
      <c r="X143" s="218"/>
      <c r="Y143" s="218"/>
      <c r="Z143" s="218"/>
      <c r="AA143" s="218"/>
      <c r="AB143" s="218"/>
      <c r="AC143" s="218"/>
      <c r="AD143" s="218"/>
      <c r="AE143" s="218"/>
      <c r="AF143" s="218"/>
      <c r="AG143" s="218"/>
      <c r="AH143" s="218"/>
      <c r="AI143" s="218"/>
      <c r="AJ143" s="218"/>
      <c r="AK143" s="218"/>
      <c r="AL143" s="218"/>
      <c r="AM143" s="218"/>
      <c r="AN143" s="218"/>
      <c r="AO143" s="218"/>
      <c r="AP143" s="218"/>
      <c r="AQ143" s="218"/>
      <c r="AR143" s="218"/>
      <c r="AS143" s="218"/>
      <c r="AT143" s="218"/>
      <c r="AU143" s="218"/>
      <c r="AV143" s="218"/>
      <c r="AW143" s="218"/>
      <c r="AX143" s="218"/>
      <c r="AY143" s="218"/>
      <c r="AZ143" s="218"/>
      <c r="BA143" s="218"/>
      <c r="BB143" s="218"/>
      <c r="BC143" s="218"/>
      <c r="BD143" s="218"/>
      <c r="BE143" s="218"/>
      <c r="BF143" s="218"/>
      <c r="BG143" s="218"/>
      <c r="BH143" s="218"/>
      <c r="BI143" s="218"/>
      <c r="BJ143" s="218"/>
      <c r="BK143" s="218"/>
      <c r="BL143" s="218"/>
      <c r="BM143" s="218"/>
      <c r="BN143" s="218"/>
      <c r="BO143" s="218"/>
      <c r="BP143" s="218"/>
      <c r="BQ143" s="218"/>
      <c r="BR143" s="218"/>
      <c r="BS143" s="218"/>
      <c r="BT143" s="218"/>
      <c r="BU143" s="218"/>
      <c r="BV143" s="218"/>
      <c r="BW143" s="218"/>
      <c r="BX143" s="218"/>
      <c r="BY143" s="218"/>
      <c r="BZ143" s="218"/>
      <c r="CA143" s="218"/>
      <c r="CB143" s="218"/>
      <c r="CC143" s="218"/>
      <c r="CD143" s="218"/>
      <c r="CE143" s="218"/>
      <c r="CF143" s="218"/>
      <c r="CG143" s="218"/>
      <c r="CH143" s="218"/>
      <c r="CI143" s="218"/>
      <c r="CJ143" s="218"/>
      <c r="CK143" s="218"/>
      <c r="CL143" s="218"/>
      <c r="CM143" s="218"/>
      <c r="CN143" s="218"/>
      <c r="CO143" s="218"/>
      <c r="CP143" s="218"/>
      <c r="CQ143" s="218"/>
      <c r="CR143" s="218"/>
      <c r="CS143" s="218"/>
      <c r="CT143" s="218"/>
      <c r="CU143" s="218"/>
      <c r="CV143" s="218"/>
      <c r="CW143" s="218"/>
      <c r="CX143" s="218"/>
      <c r="CY143" s="218"/>
      <c r="CZ143" s="218"/>
      <c r="DA143" s="218"/>
      <c r="DB143" s="218"/>
      <c r="DC143" s="218"/>
      <c r="DD143" s="218"/>
      <c r="DE143" s="218"/>
      <c r="DF143" s="218"/>
      <c r="DG143" s="218"/>
      <c r="DH143" s="218"/>
      <c r="DI143" s="218"/>
      <c r="DJ143" s="218"/>
      <c r="DK143" s="218"/>
      <c r="DL143" s="218"/>
      <c r="DM143" s="218"/>
      <c r="DN143" s="218"/>
      <c r="DO143" s="218"/>
      <c r="DP143" s="218"/>
      <c r="DQ143" s="218"/>
      <c r="DR143" s="218"/>
      <c r="DS143" s="218"/>
      <c r="DT143" s="218"/>
      <c r="DU143" s="218"/>
      <c r="DV143" s="218"/>
      <c r="DW143" s="218"/>
      <c r="DX143" s="218"/>
      <c r="DY143" s="218"/>
      <c r="DZ143" s="218"/>
      <c r="EA143" s="218"/>
      <c r="EB143" s="218"/>
      <c r="EC143" s="218"/>
      <c r="ED143" s="218"/>
      <c r="EE143" s="218"/>
      <c r="EF143" s="218"/>
      <c r="EG143" s="218"/>
      <c r="EH143" s="218"/>
      <c r="EI143" s="218"/>
      <c r="EJ143" s="218"/>
      <c r="EK143" s="218"/>
      <c r="EL143" s="218"/>
      <c r="EM143" s="218"/>
      <c r="EN143" s="218"/>
      <c r="EO143" s="218"/>
      <c r="EP143" s="218"/>
      <c r="EQ143" s="218"/>
      <c r="ER143" s="218"/>
      <c r="ES143" s="218"/>
      <c r="ET143" s="218"/>
      <c r="EU143" s="218"/>
      <c r="EV143" s="218"/>
      <c r="EW143" s="218"/>
      <c r="EX143" s="218"/>
      <c r="EY143" s="218"/>
      <c r="EZ143" s="218"/>
      <c r="FA143" s="218"/>
      <c r="FB143" s="218"/>
      <c r="FC143" s="218"/>
      <c r="FD143" s="218"/>
      <c r="FE143" s="218"/>
      <c r="FF143" s="218"/>
      <c r="FG143" s="218"/>
      <c r="FH143" s="218"/>
      <c r="FI143" s="218"/>
      <c r="FJ143" s="218"/>
      <c r="FK143" s="218"/>
      <c r="FL143" s="218"/>
      <c r="FM143" s="218"/>
      <c r="FN143" s="218"/>
      <c r="FO143" s="218"/>
      <c r="FP143" s="218"/>
      <c r="FQ143" s="218"/>
      <c r="FR143" s="218"/>
      <c r="FS143" s="218"/>
      <c r="FT143" s="218"/>
      <c r="FU143" s="218"/>
      <c r="FV143" s="218"/>
      <c r="FW143" s="218"/>
      <c r="FX143" s="218"/>
      <c r="FY143" s="218"/>
      <c r="FZ143" s="218"/>
      <c r="GA143" s="218"/>
      <c r="GB143" s="218"/>
      <c r="GC143" s="218"/>
      <c r="GD143" s="218"/>
      <c r="GE143" s="218"/>
      <c r="GF143" s="218"/>
      <c r="GG143" s="218"/>
      <c r="GH143" s="218"/>
      <c r="GI143" s="218"/>
      <c r="GJ143" s="218"/>
      <c r="GK143" s="218"/>
      <c r="GL143" s="218"/>
      <c r="GM143" s="218"/>
      <c r="GN143" s="218"/>
      <c r="GO143" s="218"/>
      <c r="GP143" s="218"/>
      <c r="GQ143" s="218"/>
      <c r="GR143" s="218"/>
      <c r="GS143" s="218"/>
      <c r="GT143" s="218"/>
      <c r="GU143" s="218"/>
      <c r="GV143" s="218"/>
      <c r="GW143" s="218"/>
      <c r="GX143" s="218"/>
      <c r="GY143" s="218"/>
      <c r="GZ143" s="218"/>
      <c r="HA143" s="218"/>
      <c r="HB143" s="218"/>
      <c r="HC143" s="218"/>
      <c r="HD143" s="218"/>
      <c r="HE143" s="218"/>
      <c r="HF143" s="218"/>
      <c r="HG143" s="218"/>
      <c r="HH143" s="218"/>
      <c r="HI143" s="218"/>
      <c r="HJ143" s="218"/>
      <c r="HK143" s="218"/>
      <c r="HL143" s="218"/>
      <c r="HM143" s="218"/>
      <c r="HN143" s="218"/>
      <c r="HO143" s="218"/>
      <c r="HP143" s="218"/>
      <c r="HQ143" s="218"/>
      <c r="HR143" s="218"/>
      <c r="HS143" s="218"/>
      <c r="HT143" s="218"/>
      <c r="HU143" s="218"/>
      <c r="HV143" s="218"/>
      <c r="HW143" s="218"/>
      <c r="HX143" s="218"/>
      <c r="HY143" s="218"/>
      <c r="HZ143" s="218"/>
      <c r="IA143" s="218"/>
      <c r="IB143" s="218"/>
      <c r="IC143" s="218"/>
      <c r="ID143" s="218"/>
      <c r="IE143" s="218"/>
      <c r="IF143" s="218"/>
      <c r="IG143" s="218"/>
      <c r="IH143" s="218"/>
      <c r="II143" s="218"/>
      <c r="IJ143" s="218"/>
      <c r="IK143" s="218"/>
      <c r="IL143" s="218"/>
      <c r="IM143" s="218"/>
      <c r="IN143" s="218"/>
      <c r="IO143" s="218"/>
      <c r="IP143" s="218"/>
      <c r="IQ143" s="218"/>
      <c r="IR143" s="218"/>
      <c r="IS143" s="218"/>
      <c r="IT143" s="218"/>
      <c r="IU143" s="218"/>
      <c r="IV143" s="218"/>
    </row>
    <row r="144" spans="1:256" s="139" customFormat="1">
      <c r="A144" s="140"/>
      <c r="B144" s="151"/>
      <c r="C144" s="136"/>
      <c r="D144" s="144"/>
      <c r="E144" s="150"/>
      <c r="F144" s="150"/>
      <c r="G144" s="150">
        <f t="shared" si="8"/>
        <v>0</v>
      </c>
      <c r="H144" s="217"/>
      <c r="I144" s="217"/>
      <c r="J144" s="217"/>
      <c r="K144" s="217"/>
      <c r="L144" s="217"/>
      <c r="M144" s="217"/>
      <c r="N144" s="217"/>
      <c r="O144" s="217"/>
      <c r="P144" s="217"/>
      <c r="Q144" s="217"/>
      <c r="R144" s="217"/>
      <c r="S144" s="218"/>
      <c r="T144" s="218"/>
      <c r="U144" s="218"/>
      <c r="V144" s="218"/>
      <c r="W144" s="218"/>
      <c r="X144" s="218"/>
      <c r="Y144" s="218"/>
      <c r="Z144" s="218"/>
      <c r="AA144" s="218"/>
      <c r="AB144" s="218"/>
      <c r="AC144" s="218"/>
      <c r="AD144" s="218"/>
      <c r="AE144" s="218"/>
      <c r="AF144" s="218"/>
      <c r="AG144" s="218"/>
      <c r="AH144" s="218"/>
      <c r="AI144" s="218"/>
      <c r="AJ144" s="218"/>
      <c r="AK144" s="218"/>
      <c r="AL144" s="218"/>
      <c r="AM144" s="218"/>
      <c r="AN144" s="218"/>
      <c r="AO144" s="218"/>
      <c r="AP144" s="218"/>
      <c r="AQ144" s="218"/>
      <c r="AR144" s="218"/>
      <c r="AS144" s="218"/>
      <c r="AT144" s="218"/>
      <c r="AU144" s="218"/>
      <c r="AV144" s="218"/>
      <c r="AW144" s="218"/>
      <c r="AX144" s="218"/>
      <c r="AY144" s="218"/>
      <c r="AZ144" s="218"/>
      <c r="BA144" s="218"/>
      <c r="BB144" s="218"/>
      <c r="BC144" s="218"/>
      <c r="BD144" s="218"/>
      <c r="BE144" s="218"/>
      <c r="BF144" s="218"/>
      <c r="BG144" s="218"/>
      <c r="BH144" s="218"/>
      <c r="BI144" s="218"/>
      <c r="BJ144" s="218"/>
      <c r="BK144" s="218"/>
      <c r="BL144" s="218"/>
      <c r="BM144" s="218"/>
      <c r="BN144" s="218"/>
      <c r="BO144" s="218"/>
      <c r="BP144" s="218"/>
      <c r="BQ144" s="218"/>
      <c r="BR144" s="218"/>
      <c r="BS144" s="218"/>
      <c r="BT144" s="218"/>
      <c r="BU144" s="218"/>
      <c r="BV144" s="218"/>
      <c r="BW144" s="218"/>
      <c r="BX144" s="218"/>
      <c r="BY144" s="218"/>
      <c r="BZ144" s="218"/>
      <c r="CA144" s="218"/>
      <c r="CB144" s="218"/>
      <c r="CC144" s="218"/>
      <c r="CD144" s="218"/>
      <c r="CE144" s="218"/>
      <c r="CF144" s="218"/>
      <c r="CG144" s="218"/>
      <c r="CH144" s="218"/>
      <c r="CI144" s="218"/>
      <c r="CJ144" s="218"/>
      <c r="CK144" s="218"/>
      <c r="CL144" s="218"/>
      <c r="CM144" s="218"/>
      <c r="CN144" s="218"/>
      <c r="CO144" s="218"/>
      <c r="CP144" s="218"/>
      <c r="CQ144" s="218"/>
      <c r="CR144" s="218"/>
      <c r="CS144" s="218"/>
      <c r="CT144" s="218"/>
      <c r="CU144" s="218"/>
      <c r="CV144" s="218"/>
      <c r="CW144" s="218"/>
      <c r="CX144" s="218"/>
      <c r="CY144" s="218"/>
      <c r="CZ144" s="218"/>
      <c r="DA144" s="218"/>
      <c r="DB144" s="218"/>
      <c r="DC144" s="218"/>
      <c r="DD144" s="218"/>
      <c r="DE144" s="218"/>
      <c r="DF144" s="218"/>
      <c r="DG144" s="218"/>
      <c r="DH144" s="218"/>
      <c r="DI144" s="218"/>
      <c r="DJ144" s="218"/>
      <c r="DK144" s="218"/>
      <c r="DL144" s="218"/>
      <c r="DM144" s="218"/>
      <c r="DN144" s="218"/>
      <c r="DO144" s="218"/>
      <c r="DP144" s="218"/>
      <c r="DQ144" s="218"/>
      <c r="DR144" s="218"/>
      <c r="DS144" s="218"/>
      <c r="DT144" s="218"/>
      <c r="DU144" s="218"/>
      <c r="DV144" s="218"/>
      <c r="DW144" s="218"/>
      <c r="DX144" s="218"/>
      <c r="DY144" s="218"/>
      <c r="DZ144" s="218"/>
      <c r="EA144" s="218"/>
      <c r="EB144" s="218"/>
      <c r="EC144" s="218"/>
      <c r="ED144" s="218"/>
      <c r="EE144" s="218"/>
      <c r="EF144" s="218"/>
      <c r="EG144" s="218"/>
      <c r="EH144" s="218"/>
      <c r="EI144" s="218"/>
      <c r="EJ144" s="218"/>
      <c r="EK144" s="218"/>
      <c r="EL144" s="218"/>
      <c r="EM144" s="218"/>
      <c r="EN144" s="218"/>
      <c r="EO144" s="218"/>
      <c r="EP144" s="218"/>
      <c r="EQ144" s="218"/>
      <c r="ER144" s="218"/>
      <c r="ES144" s="218"/>
      <c r="ET144" s="218"/>
      <c r="EU144" s="218"/>
      <c r="EV144" s="218"/>
      <c r="EW144" s="218"/>
      <c r="EX144" s="218"/>
      <c r="EY144" s="218"/>
      <c r="EZ144" s="218"/>
      <c r="FA144" s="218"/>
      <c r="FB144" s="218"/>
      <c r="FC144" s="218"/>
      <c r="FD144" s="218"/>
      <c r="FE144" s="218"/>
      <c r="FF144" s="218"/>
      <c r="FG144" s="218"/>
      <c r="FH144" s="218"/>
      <c r="FI144" s="218"/>
      <c r="FJ144" s="218"/>
      <c r="FK144" s="218"/>
      <c r="FL144" s="218"/>
      <c r="FM144" s="218"/>
      <c r="FN144" s="218"/>
      <c r="FO144" s="218"/>
      <c r="FP144" s="218"/>
      <c r="FQ144" s="218"/>
      <c r="FR144" s="218"/>
      <c r="FS144" s="218"/>
      <c r="FT144" s="218"/>
      <c r="FU144" s="218"/>
      <c r="FV144" s="218"/>
      <c r="FW144" s="218"/>
      <c r="FX144" s="218"/>
      <c r="FY144" s="218"/>
      <c r="FZ144" s="218"/>
      <c r="GA144" s="218"/>
      <c r="GB144" s="218"/>
      <c r="GC144" s="218"/>
      <c r="GD144" s="218"/>
      <c r="GE144" s="218"/>
      <c r="GF144" s="218"/>
      <c r="GG144" s="218"/>
      <c r="GH144" s="218"/>
      <c r="GI144" s="218"/>
      <c r="GJ144" s="218"/>
      <c r="GK144" s="218"/>
      <c r="GL144" s="218"/>
      <c r="GM144" s="218"/>
      <c r="GN144" s="218"/>
      <c r="GO144" s="218"/>
      <c r="GP144" s="218"/>
      <c r="GQ144" s="218"/>
      <c r="GR144" s="218"/>
      <c r="GS144" s="218"/>
      <c r="GT144" s="218"/>
      <c r="GU144" s="218"/>
      <c r="GV144" s="218"/>
      <c r="GW144" s="218"/>
      <c r="GX144" s="218"/>
      <c r="GY144" s="218"/>
      <c r="GZ144" s="218"/>
      <c r="HA144" s="218"/>
      <c r="HB144" s="218"/>
      <c r="HC144" s="218"/>
      <c r="HD144" s="218"/>
      <c r="HE144" s="218"/>
      <c r="HF144" s="218"/>
      <c r="HG144" s="218"/>
      <c r="HH144" s="218"/>
      <c r="HI144" s="218"/>
      <c r="HJ144" s="218"/>
      <c r="HK144" s="218"/>
      <c r="HL144" s="218"/>
      <c r="HM144" s="218"/>
      <c r="HN144" s="218"/>
      <c r="HO144" s="218"/>
      <c r="HP144" s="218"/>
      <c r="HQ144" s="218"/>
      <c r="HR144" s="218"/>
      <c r="HS144" s="218"/>
      <c r="HT144" s="218"/>
      <c r="HU144" s="218"/>
      <c r="HV144" s="218"/>
      <c r="HW144" s="218"/>
      <c r="HX144" s="218"/>
      <c r="HY144" s="218"/>
      <c r="HZ144" s="218"/>
      <c r="IA144" s="218"/>
      <c r="IB144" s="218"/>
      <c r="IC144" s="218"/>
      <c r="ID144" s="218"/>
      <c r="IE144" s="218"/>
      <c r="IF144" s="218"/>
      <c r="IG144" s="218"/>
      <c r="IH144" s="218"/>
      <c r="II144" s="218"/>
      <c r="IJ144" s="218"/>
      <c r="IK144" s="218"/>
      <c r="IL144" s="218"/>
      <c r="IM144" s="218"/>
      <c r="IN144" s="218"/>
      <c r="IO144" s="218"/>
      <c r="IP144" s="218"/>
      <c r="IQ144" s="218"/>
      <c r="IR144" s="218"/>
      <c r="IS144" s="218"/>
      <c r="IT144" s="218"/>
      <c r="IU144" s="218"/>
      <c r="IV144" s="218"/>
    </row>
    <row r="145" spans="1:256" s="153" customFormat="1">
      <c r="A145" s="160">
        <v>1</v>
      </c>
      <c r="B145" s="151" t="s">
        <v>48</v>
      </c>
      <c r="C145" s="136">
        <v>12</v>
      </c>
      <c r="D145" s="144" t="s">
        <v>16</v>
      </c>
      <c r="E145" s="150">
        <v>6825.1</v>
      </c>
      <c r="F145" s="150">
        <f>ROUND((C145*E145),2)</f>
        <v>81901.2</v>
      </c>
      <c r="G145" s="150">
        <f t="shared" si="8"/>
        <v>81901.2</v>
      </c>
      <c r="H145" s="152"/>
    </row>
    <row r="146" spans="1:256" s="153" customFormat="1">
      <c r="A146" s="160">
        <v>3</v>
      </c>
      <c r="B146" s="151" t="s">
        <v>146</v>
      </c>
      <c r="C146" s="136">
        <v>1</v>
      </c>
      <c r="D146" s="144" t="s">
        <v>16</v>
      </c>
      <c r="E146" s="150">
        <v>5200</v>
      </c>
      <c r="F146" s="150">
        <f>ROUND((C146*E146),2)</f>
        <v>5200</v>
      </c>
      <c r="G146" s="150">
        <f t="shared" ref="G146:G177" si="13">ROUND((C146*E146),2)</f>
        <v>5200</v>
      </c>
      <c r="H146" s="152"/>
    </row>
    <row r="147" spans="1:256" s="139" customFormat="1" ht="14.25">
      <c r="A147" s="160"/>
      <c r="B147" s="151"/>
      <c r="C147" s="136"/>
      <c r="D147" s="144"/>
      <c r="E147" s="150"/>
      <c r="F147" s="150"/>
      <c r="G147" s="150">
        <f t="shared" si="13"/>
        <v>0</v>
      </c>
      <c r="H147" s="219"/>
      <c r="I147" s="219"/>
      <c r="J147" s="219"/>
      <c r="K147" s="219"/>
      <c r="L147" s="219"/>
      <c r="M147" s="219"/>
      <c r="N147" s="219"/>
      <c r="O147" s="219"/>
      <c r="P147" s="219" t="e">
        <f>SUM(#REF!)</f>
        <v>#REF!</v>
      </c>
      <c r="Q147" s="219"/>
      <c r="R147" s="219"/>
      <c r="S147" s="219"/>
      <c r="T147" s="219"/>
      <c r="U147" s="219"/>
      <c r="V147" s="219"/>
      <c r="W147" s="219"/>
      <c r="X147" s="219"/>
      <c r="Y147" s="219"/>
      <c r="Z147" s="219"/>
      <c r="AA147" s="219"/>
      <c r="AB147" s="219"/>
      <c r="AC147" s="219"/>
      <c r="AD147" s="219"/>
      <c r="AE147" s="219"/>
      <c r="AF147" s="219"/>
      <c r="AG147" s="219"/>
      <c r="AH147" s="219"/>
      <c r="AI147" s="219"/>
      <c r="AJ147" s="219"/>
      <c r="AK147" s="219"/>
      <c r="AL147" s="219"/>
      <c r="AM147" s="219"/>
      <c r="AN147" s="219"/>
      <c r="AO147" s="219"/>
      <c r="AP147" s="219"/>
      <c r="AQ147" s="219"/>
      <c r="AR147" s="219"/>
      <c r="AS147" s="219"/>
      <c r="AT147" s="219"/>
      <c r="AU147" s="219"/>
      <c r="AV147" s="219"/>
      <c r="AW147" s="219"/>
      <c r="AX147" s="219"/>
      <c r="AY147" s="219"/>
      <c r="AZ147" s="219"/>
      <c r="BA147" s="219"/>
      <c r="BB147" s="219"/>
      <c r="BC147" s="219"/>
      <c r="BD147" s="219"/>
      <c r="BE147" s="219"/>
      <c r="BF147" s="219"/>
      <c r="BG147" s="219"/>
      <c r="BH147" s="219"/>
      <c r="BI147" s="219"/>
      <c r="BJ147" s="219"/>
      <c r="BK147" s="219"/>
      <c r="BL147" s="219"/>
      <c r="BM147" s="219"/>
      <c r="BN147" s="219"/>
      <c r="BO147" s="219"/>
      <c r="BP147" s="219"/>
      <c r="BQ147" s="219"/>
      <c r="BR147" s="219"/>
      <c r="BS147" s="219"/>
      <c r="BT147" s="219"/>
      <c r="BU147" s="219"/>
      <c r="BV147" s="219"/>
      <c r="BW147" s="219"/>
      <c r="BX147" s="219"/>
      <c r="BY147" s="219"/>
      <c r="BZ147" s="219"/>
      <c r="CA147" s="219"/>
      <c r="CB147" s="219"/>
      <c r="CC147" s="219"/>
      <c r="CD147" s="219"/>
      <c r="CE147" s="219"/>
      <c r="CF147" s="219"/>
      <c r="CG147" s="219"/>
      <c r="CH147" s="219"/>
      <c r="CI147" s="219"/>
      <c r="CJ147" s="219"/>
      <c r="CK147" s="219"/>
      <c r="CL147" s="219"/>
      <c r="CM147" s="219"/>
      <c r="CN147" s="219"/>
      <c r="CO147" s="219"/>
      <c r="CP147" s="219"/>
      <c r="CQ147" s="219"/>
      <c r="CR147" s="219"/>
      <c r="CS147" s="219"/>
      <c r="CT147" s="219"/>
      <c r="CU147" s="219"/>
      <c r="CV147" s="219"/>
      <c r="CW147" s="219"/>
      <c r="CX147" s="219"/>
      <c r="CY147" s="219"/>
      <c r="CZ147" s="219"/>
      <c r="DA147" s="219"/>
      <c r="DB147" s="219"/>
      <c r="DC147" s="219"/>
      <c r="DD147" s="219"/>
      <c r="DE147" s="219"/>
      <c r="DF147" s="219"/>
      <c r="DG147" s="219"/>
      <c r="DH147" s="219"/>
      <c r="DI147" s="219"/>
      <c r="DJ147" s="219"/>
      <c r="DK147" s="219"/>
      <c r="DL147" s="219"/>
      <c r="DM147" s="219"/>
      <c r="DN147" s="219"/>
      <c r="DO147" s="219"/>
      <c r="DP147" s="219"/>
      <c r="DQ147" s="219"/>
      <c r="DR147" s="219"/>
      <c r="DS147" s="219"/>
      <c r="DT147" s="219"/>
      <c r="DU147" s="219"/>
      <c r="DV147" s="219"/>
      <c r="DW147" s="219"/>
      <c r="DX147" s="219"/>
      <c r="DY147" s="219"/>
      <c r="DZ147" s="219"/>
      <c r="EA147" s="219"/>
      <c r="EB147" s="219"/>
      <c r="EC147" s="219"/>
      <c r="ED147" s="219"/>
      <c r="EE147" s="219"/>
      <c r="EF147" s="219"/>
      <c r="EG147" s="219"/>
      <c r="EH147" s="219"/>
      <c r="EI147" s="219"/>
      <c r="EJ147" s="219"/>
      <c r="EK147" s="219"/>
      <c r="EL147" s="219"/>
      <c r="EM147" s="219"/>
      <c r="EN147" s="219"/>
      <c r="EO147" s="219"/>
      <c r="EP147" s="219"/>
      <c r="EQ147" s="219"/>
      <c r="ER147" s="219"/>
      <c r="ES147" s="219"/>
      <c r="ET147" s="219"/>
      <c r="EU147" s="219"/>
      <c r="EV147" s="219"/>
      <c r="EW147" s="219"/>
      <c r="EX147" s="219"/>
      <c r="EY147" s="219"/>
      <c r="EZ147" s="219"/>
      <c r="FA147" s="219"/>
      <c r="FB147" s="219"/>
      <c r="FC147" s="219"/>
      <c r="FD147" s="219"/>
      <c r="FE147" s="219"/>
      <c r="FF147" s="219"/>
      <c r="FG147" s="219"/>
      <c r="FH147" s="219"/>
      <c r="FI147" s="219"/>
      <c r="FJ147" s="219"/>
      <c r="FK147" s="219"/>
      <c r="FL147" s="219"/>
      <c r="FM147" s="219"/>
      <c r="FN147" s="219"/>
      <c r="FO147" s="219"/>
      <c r="FP147" s="219"/>
      <c r="FQ147" s="219"/>
      <c r="FR147" s="219"/>
      <c r="FS147" s="219"/>
      <c r="FT147" s="219"/>
      <c r="FU147" s="219"/>
      <c r="FV147" s="219"/>
      <c r="FW147" s="219"/>
      <c r="FX147" s="219"/>
      <c r="FY147" s="219"/>
      <c r="FZ147" s="219"/>
      <c r="GA147" s="219"/>
      <c r="GB147" s="219"/>
      <c r="GC147" s="219"/>
      <c r="GD147" s="219"/>
      <c r="GE147" s="219"/>
      <c r="GF147" s="219"/>
      <c r="GG147" s="219"/>
      <c r="GH147" s="219"/>
      <c r="GI147" s="219"/>
      <c r="GJ147" s="219"/>
      <c r="GK147" s="219"/>
      <c r="GL147" s="219"/>
      <c r="GM147" s="219"/>
      <c r="GN147" s="219"/>
      <c r="GO147" s="219"/>
      <c r="GP147" s="219"/>
      <c r="GQ147" s="219"/>
      <c r="GR147" s="219"/>
      <c r="GS147" s="219"/>
      <c r="GT147" s="219"/>
      <c r="GU147" s="219"/>
      <c r="GV147" s="219"/>
      <c r="GW147" s="219"/>
      <c r="GX147" s="219"/>
      <c r="GY147" s="219"/>
      <c r="GZ147" s="219"/>
      <c r="HA147" s="219"/>
      <c r="HB147" s="219"/>
      <c r="HC147" s="219"/>
      <c r="HD147" s="219"/>
      <c r="HE147" s="219"/>
      <c r="HF147" s="219"/>
      <c r="HG147" s="219"/>
      <c r="HH147" s="219"/>
      <c r="HI147" s="219"/>
      <c r="HJ147" s="219"/>
      <c r="HK147" s="219"/>
      <c r="HL147" s="219"/>
      <c r="HM147" s="219"/>
      <c r="HN147" s="219"/>
      <c r="HO147" s="219"/>
      <c r="HP147" s="219"/>
      <c r="HQ147" s="219"/>
      <c r="HR147" s="219"/>
      <c r="HS147" s="219"/>
      <c r="HT147" s="219"/>
      <c r="HU147" s="219"/>
      <c r="HV147" s="219"/>
      <c r="HW147" s="219"/>
      <c r="HX147" s="219"/>
      <c r="HY147" s="219"/>
      <c r="HZ147" s="219"/>
      <c r="IA147" s="219"/>
      <c r="IB147" s="219"/>
      <c r="IC147" s="219"/>
      <c r="ID147" s="219"/>
      <c r="IE147" s="219"/>
      <c r="IF147" s="219"/>
      <c r="IG147" s="219"/>
      <c r="IH147" s="219"/>
      <c r="II147" s="219"/>
      <c r="IJ147" s="219"/>
      <c r="IK147" s="219"/>
      <c r="IL147" s="219"/>
      <c r="IM147" s="219"/>
      <c r="IN147" s="219"/>
      <c r="IO147" s="219"/>
      <c r="IP147" s="219"/>
      <c r="IQ147" s="219"/>
      <c r="IR147" s="219"/>
      <c r="IS147" s="219"/>
      <c r="IT147" s="219"/>
      <c r="IU147" s="219"/>
      <c r="IV147" s="219"/>
    </row>
    <row r="148" spans="1:256" s="139" customFormat="1">
      <c r="A148" s="143" t="s">
        <v>100</v>
      </c>
      <c r="B148" s="135" t="s">
        <v>52</v>
      </c>
      <c r="C148" s="136"/>
      <c r="D148" s="144"/>
      <c r="E148" s="150"/>
      <c r="F148" s="150"/>
      <c r="G148" s="150">
        <f t="shared" si="13"/>
        <v>0</v>
      </c>
      <c r="H148" s="220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2"/>
      <c r="W148" s="222"/>
      <c r="X148" s="222"/>
      <c r="Y148" s="222"/>
      <c r="Z148" s="222"/>
      <c r="AA148" s="222"/>
      <c r="AB148" s="222"/>
      <c r="AC148" s="222"/>
      <c r="AD148" s="222"/>
      <c r="AE148" s="222"/>
      <c r="AF148" s="222"/>
      <c r="AG148" s="222"/>
      <c r="AH148" s="222"/>
      <c r="AI148" s="222"/>
      <c r="AJ148" s="222"/>
      <c r="AK148" s="222"/>
      <c r="AL148" s="222"/>
      <c r="AM148" s="222"/>
      <c r="AN148" s="222"/>
      <c r="AO148" s="222"/>
      <c r="AP148" s="222"/>
      <c r="AQ148" s="222"/>
      <c r="AR148" s="222"/>
      <c r="AS148" s="222"/>
      <c r="AT148" s="222"/>
      <c r="AU148" s="222"/>
      <c r="AV148" s="222"/>
      <c r="AW148" s="222"/>
      <c r="AX148" s="222"/>
      <c r="AY148" s="222"/>
      <c r="AZ148" s="222"/>
      <c r="BA148" s="222"/>
      <c r="BB148" s="222"/>
      <c r="BC148" s="222"/>
      <c r="BD148" s="222"/>
      <c r="BE148" s="222"/>
      <c r="BF148" s="222"/>
      <c r="BG148" s="222"/>
      <c r="BH148" s="222"/>
      <c r="BI148" s="222"/>
      <c r="BJ148" s="222"/>
      <c r="BK148" s="222"/>
      <c r="BL148" s="222"/>
      <c r="BM148" s="222"/>
      <c r="BN148" s="222"/>
      <c r="BO148" s="222"/>
      <c r="BP148" s="222"/>
      <c r="BQ148" s="222"/>
      <c r="BR148" s="222"/>
      <c r="BS148" s="222"/>
      <c r="BT148" s="222"/>
      <c r="BU148" s="222"/>
      <c r="BV148" s="222"/>
      <c r="BW148" s="222"/>
      <c r="BX148" s="222"/>
      <c r="BY148" s="222"/>
      <c r="BZ148" s="222"/>
      <c r="CA148" s="222"/>
      <c r="CB148" s="222"/>
      <c r="CC148" s="222"/>
      <c r="CD148" s="222"/>
      <c r="CE148" s="222"/>
      <c r="CF148" s="222"/>
      <c r="CG148" s="222"/>
      <c r="CH148" s="222"/>
      <c r="CI148" s="222"/>
      <c r="CJ148" s="222"/>
      <c r="CK148" s="222"/>
      <c r="CL148" s="222"/>
      <c r="CM148" s="222"/>
      <c r="CN148" s="222"/>
      <c r="CO148" s="222"/>
      <c r="CP148" s="222"/>
      <c r="CQ148" s="222"/>
      <c r="CR148" s="222"/>
      <c r="CS148" s="222"/>
      <c r="CT148" s="222"/>
      <c r="CU148" s="222"/>
      <c r="CV148" s="222"/>
      <c r="CW148" s="222"/>
      <c r="CX148" s="222"/>
      <c r="CY148" s="222"/>
      <c r="CZ148" s="222"/>
      <c r="DA148" s="222"/>
      <c r="DB148" s="222"/>
      <c r="DC148" s="222"/>
      <c r="DD148" s="222"/>
      <c r="DE148" s="222"/>
      <c r="DF148" s="222"/>
      <c r="DG148" s="222"/>
      <c r="DH148" s="222"/>
      <c r="DI148" s="222"/>
      <c r="DJ148" s="222"/>
      <c r="DK148" s="222"/>
      <c r="DL148" s="222"/>
      <c r="DM148" s="222"/>
      <c r="DN148" s="222"/>
      <c r="DO148" s="222"/>
      <c r="DP148" s="222"/>
      <c r="DQ148" s="222"/>
      <c r="DR148" s="222"/>
      <c r="DS148" s="222"/>
      <c r="DT148" s="222"/>
      <c r="DU148" s="222"/>
      <c r="DV148" s="222"/>
      <c r="DW148" s="222"/>
      <c r="DX148" s="222"/>
      <c r="DY148" s="222"/>
      <c r="DZ148" s="222"/>
      <c r="EA148" s="222"/>
      <c r="EB148" s="222"/>
      <c r="EC148" s="222"/>
      <c r="ED148" s="222"/>
      <c r="EE148" s="222"/>
      <c r="EF148" s="222"/>
      <c r="EG148" s="222"/>
      <c r="EH148" s="222"/>
      <c r="EI148" s="222"/>
      <c r="EJ148" s="222"/>
      <c r="EK148" s="222"/>
      <c r="EL148" s="222"/>
      <c r="EM148" s="222"/>
      <c r="EN148" s="222"/>
      <c r="EO148" s="222"/>
      <c r="EP148" s="222"/>
      <c r="EQ148" s="222"/>
      <c r="ER148" s="222"/>
      <c r="ES148" s="222"/>
      <c r="ET148" s="222"/>
      <c r="EU148" s="222"/>
      <c r="EV148" s="222"/>
      <c r="EW148" s="222"/>
      <c r="EX148" s="222"/>
      <c r="EY148" s="222"/>
      <c r="EZ148" s="222"/>
      <c r="FA148" s="222"/>
      <c r="FB148" s="222"/>
      <c r="FC148" s="222"/>
      <c r="FD148" s="222"/>
      <c r="FE148" s="222"/>
      <c r="FF148" s="222"/>
      <c r="FG148" s="222"/>
      <c r="FH148" s="222"/>
      <c r="FI148" s="222"/>
      <c r="FJ148" s="222"/>
      <c r="FK148" s="222"/>
      <c r="FL148" s="222"/>
      <c r="FM148" s="222"/>
      <c r="FN148" s="222"/>
      <c r="FO148" s="222"/>
      <c r="FP148" s="222"/>
      <c r="FQ148" s="222"/>
      <c r="FR148" s="222"/>
      <c r="FS148" s="222"/>
      <c r="FT148" s="222"/>
      <c r="FU148" s="222"/>
      <c r="FV148" s="222"/>
      <c r="FW148" s="222"/>
      <c r="FX148" s="222"/>
      <c r="FY148" s="222"/>
      <c r="FZ148" s="222"/>
      <c r="GA148" s="222"/>
      <c r="GB148" s="222"/>
      <c r="GC148" s="222"/>
      <c r="GD148" s="222"/>
      <c r="GE148" s="222"/>
      <c r="GF148" s="222"/>
      <c r="GG148" s="222"/>
      <c r="GH148" s="222"/>
      <c r="GI148" s="222"/>
      <c r="GJ148" s="222"/>
      <c r="GK148" s="222"/>
      <c r="GL148" s="222"/>
      <c r="GM148" s="222"/>
      <c r="GN148" s="222"/>
      <c r="GO148" s="222"/>
      <c r="GP148" s="222"/>
      <c r="GQ148" s="222"/>
      <c r="GR148" s="222"/>
      <c r="GS148" s="222"/>
      <c r="GT148" s="222"/>
      <c r="GU148" s="222"/>
      <c r="GV148" s="222"/>
      <c r="GW148" s="222"/>
      <c r="GX148" s="222"/>
      <c r="GY148" s="222"/>
      <c r="GZ148" s="222"/>
      <c r="HA148" s="222"/>
      <c r="HB148" s="222"/>
      <c r="HC148" s="222"/>
      <c r="HD148" s="222"/>
      <c r="HE148" s="222"/>
      <c r="HF148" s="222"/>
      <c r="HG148" s="222"/>
      <c r="HH148" s="222"/>
      <c r="HI148" s="222"/>
      <c r="HJ148" s="222"/>
      <c r="HK148" s="222"/>
      <c r="HL148" s="222"/>
      <c r="HM148" s="222"/>
      <c r="HN148" s="222"/>
      <c r="HO148" s="222"/>
      <c r="HP148" s="222"/>
      <c r="HQ148" s="222"/>
      <c r="HR148" s="222"/>
      <c r="HS148" s="222"/>
      <c r="HT148" s="222"/>
      <c r="HU148" s="222"/>
      <c r="HV148" s="222"/>
      <c r="HW148" s="222"/>
      <c r="HX148" s="222"/>
      <c r="HY148" s="222"/>
      <c r="HZ148" s="222"/>
      <c r="IA148" s="222"/>
      <c r="IB148" s="222"/>
      <c r="IC148" s="222"/>
      <c r="ID148" s="222"/>
      <c r="IE148" s="222"/>
      <c r="IF148" s="222"/>
      <c r="IG148" s="222"/>
      <c r="IH148" s="222"/>
      <c r="II148" s="222"/>
      <c r="IJ148" s="222"/>
      <c r="IK148" s="222"/>
      <c r="IL148" s="222"/>
      <c r="IM148" s="222"/>
      <c r="IN148" s="222"/>
      <c r="IO148" s="222"/>
      <c r="IP148" s="222"/>
      <c r="IQ148" s="222"/>
      <c r="IR148" s="222"/>
      <c r="IS148" s="222"/>
      <c r="IT148" s="222"/>
      <c r="IU148" s="222"/>
      <c r="IV148" s="222"/>
    </row>
    <row r="149" spans="1:256" s="139" customFormat="1" ht="25.5">
      <c r="A149" s="160">
        <v>1</v>
      </c>
      <c r="B149" s="228" t="s">
        <v>192</v>
      </c>
      <c r="C149" s="232">
        <v>1</v>
      </c>
      <c r="D149" s="233" t="s">
        <v>16</v>
      </c>
      <c r="E149" s="234">
        <v>16000</v>
      </c>
      <c r="F149" s="234">
        <f t="shared" ref="F149:F155" si="14">ROUND((C149*E149),2)</f>
        <v>16000</v>
      </c>
      <c r="G149" s="150">
        <f t="shared" si="13"/>
        <v>16000</v>
      </c>
      <c r="H149" s="223" t="s">
        <v>195</v>
      </c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2"/>
      <c r="W149" s="222"/>
      <c r="X149" s="222"/>
      <c r="Y149" s="222"/>
      <c r="Z149" s="222"/>
      <c r="AA149" s="222"/>
      <c r="AB149" s="222"/>
      <c r="AC149" s="222"/>
      <c r="AD149" s="222"/>
      <c r="AE149" s="222"/>
      <c r="AF149" s="222"/>
      <c r="AG149" s="222"/>
      <c r="AH149" s="222"/>
      <c r="AI149" s="222"/>
      <c r="AJ149" s="222"/>
      <c r="AK149" s="222"/>
      <c r="AL149" s="222"/>
      <c r="AM149" s="222"/>
      <c r="AN149" s="222"/>
      <c r="AO149" s="222"/>
      <c r="AP149" s="222"/>
      <c r="AQ149" s="222"/>
      <c r="AR149" s="222"/>
      <c r="AS149" s="222"/>
      <c r="AT149" s="222"/>
      <c r="AU149" s="222"/>
      <c r="AV149" s="222"/>
      <c r="AW149" s="222"/>
      <c r="AX149" s="222"/>
      <c r="AY149" s="222"/>
      <c r="AZ149" s="222"/>
      <c r="BA149" s="222"/>
      <c r="BB149" s="222"/>
      <c r="BC149" s="222"/>
      <c r="BD149" s="222"/>
      <c r="BE149" s="222"/>
      <c r="BF149" s="222"/>
      <c r="BG149" s="222"/>
      <c r="BH149" s="222"/>
      <c r="BI149" s="222"/>
      <c r="BJ149" s="222"/>
      <c r="BK149" s="222"/>
      <c r="BL149" s="222"/>
      <c r="BM149" s="222"/>
      <c r="BN149" s="222"/>
      <c r="BO149" s="222"/>
      <c r="BP149" s="222"/>
      <c r="BQ149" s="222"/>
      <c r="BR149" s="222"/>
      <c r="BS149" s="222"/>
      <c r="BT149" s="222"/>
      <c r="BU149" s="222"/>
      <c r="BV149" s="222"/>
      <c r="BW149" s="222"/>
      <c r="BX149" s="222"/>
      <c r="BY149" s="222"/>
      <c r="BZ149" s="222"/>
      <c r="CA149" s="222"/>
      <c r="CB149" s="222"/>
      <c r="CC149" s="222"/>
      <c r="CD149" s="222"/>
      <c r="CE149" s="222"/>
      <c r="CF149" s="222"/>
      <c r="CG149" s="222"/>
      <c r="CH149" s="222"/>
      <c r="CI149" s="222"/>
      <c r="CJ149" s="222"/>
      <c r="CK149" s="222"/>
      <c r="CL149" s="222"/>
      <c r="CM149" s="222"/>
      <c r="CN149" s="222"/>
      <c r="CO149" s="222"/>
      <c r="CP149" s="222"/>
      <c r="CQ149" s="222"/>
      <c r="CR149" s="222"/>
      <c r="CS149" s="222"/>
      <c r="CT149" s="222"/>
      <c r="CU149" s="222"/>
      <c r="CV149" s="222"/>
      <c r="CW149" s="222"/>
      <c r="CX149" s="222"/>
      <c r="CY149" s="222"/>
      <c r="CZ149" s="222"/>
      <c r="DA149" s="222"/>
      <c r="DB149" s="222"/>
      <c r="DC149" s="222"/>
      <c r="DD149" s="222"/>
      <c r="DE149" s="222"/>
      <c r="DF149" s="222"/>
      <c r="DG149" s="222"/>
      <c r="DH149" s="222"/>
      <c r="DI149" s="222"/>
      <c r="DJ149" s="222"/>
      <c r="DK149" s="222"/>
      <c r="DL149" s="222"/>
      <c r="DM149" s="222"/>
      <c r="DN149" s="222"/>
      <c r="DO149" s="222"/>
      <c r="DP149" s="222"/>
      <c r="DQ149" s="222"/>
      <c r="DR149" s="222"/>
      <c r="DS149" s="222"/>
      <c r="DT149" s="222"/>
      <c r="DU149" s="222"/>
      <c r="DV149" s="222"/>
      <c r="DW149" s="222"/>
      <c r="DX149" s="222"/>
      <c r="DY149" s="222"/>
      <c r="DZ149" s="222"/>
      <c r="EA149" s="222"/>
      <c r="EB149" s="222"/>
      <c r="EC149" s="222"/>
      <c r="ED149" s="222"/>
      <c r="EE149" s="222"/>
      <c r="EF149" s="222"/>
      <c r="EG149" s="222"/>
      <c r="EH149" s="222"/>
      <c r="EI149" s="222"/>
      <c r="EJ149" s="222"/>
      <c r="EK149" s="222"/>
      <c r="EL149" s="222"/>
      <c r="EM149" s="222"/>
      <c r="EN149" s="222"/>
      <c r="EO149" s="222"/>
      <c r="EP149" s="222"/>
      <c r="EQ149" s="222"/>
      <c r="ER149" s="222"/>
      <c r="ES149" s="222"/>
      <c r="ET149" s="222"/>
      <c r="EU149" s="222"/>
      <c r="EV149" s="222"/>
      <c r="EW149" s="222"/>
      <c r="EX149" s="222"/>
      <c r="EY149" s="222"/>
      <c r="EZ149" s="222"/>
      <c r="FA149" s="222"/>
      <c r="FB149" s="222"/>
      <c r="FC149" s="222"/>
      <c r="FD149" s="222"/>
      <c r="FE149" s="222"/>
      <c r="FF149" s="222"/>
      <c r="FG149" s="222"/>
      <c r="FH149" s="222"/>
      <c r="FI149" s="222"/>
      <c r="FJ149" s="222"/>
      <c r="FK149" s="222"/>
      <c r="FL149" s="222"/>
      <c r="FM149" s="222"/>
      <c r="FN149" s="222"/>
      <c r="FO149" s="222"/>
      <c r="FP149" s="222"/>
      <c r="FQ149" s="222"/>
      <c r="FR149" s="222"/>
      <c r="FS149" s="222"/>
      <c r="FT149" s="222"/>
      <c r="FU149" s="222"/>
      <c r="FV149" s="222"/>
      <c r="FW149" s="222"/>
      <c r="FX149" s="222"/>
      <c r="FY149" s="222"/>
      <c r="FZ149" s="222"/>
      <c r="GA149" s="222"/>
      <c r="GB149" s="222"/>
      <c r="GC149" s="222"/>
      <c r="GD149" s="222"/>
      <c r="GE149" s="222"/>
      <c r="GF149" s="222"/>
      <c r="GG149" s="222"/>
      <c r="GH149" s="222"/>
      <c r="GI149" s="222"/>
      <c r="GJ149" s="222"/>
      <c r="GK149" s="222"/>
      <c r="GL149" s="222"/>
      <c r="GM149" s="222"/>
      <c r="GN149" s="222"/>
      <c r="GO149" s="222"/>
      <c r="GP149" s="222"/>
      <c r="GQ149" s="222"/>
      <c r="GR149" s="222"/>
      <c r="GS149" s="222"/>
      <c r="GT149" s="222"/>
      <c r="GU149" s="222"/>
      <c r="GV149" s="222"/>
      <c r="GW149" s="222"/>
      <c r="GX149" s="222"/>
      <c r="GY149" s="222"/>
      <c r="GZ149" s="222"/>
      <c r="HA149" s="222"/>
      <c r="HB149" s="222"/>
      <c r="HC149" s="222"/>
      <c r="HD149" s="222"/>
      <c r="HE149" s="222"/>
      <c r="HF149" s="222"/>
      <c r="HG149" s="222"/>
      <c r="HH149" s="222"/>
      <c r="HI149" s="222"/>
      <c r="HJ149" s="222"/>
      <c r="HK149" s="222"/>
      <c r="HL149" s="222"/>
      <c r="HM149" s="222"/>
      <c r="HN149" s="222"/>
      <c r="HO149" s="222"/>
      <c r="HP149" s="222"/>
      <c r="HQ149" s="222"/>
      <c r="HR149" s="222"/>
      <c r="HS149" s="222"/>
      <c r="HT149" s="222"/>
      <c r="HU149" s="222"/>
      <c r="HV149" s="222"/>
      <c r="HW149" s="222"/>
      <c r="HX149" s="222"/>
      <c r="HY149" s="222"/>
      <c r="HZ149" s="222"/>
      <c r="IA149" s="222"/>
      <c r="IB149" s="222"/>
      <c r="IC149" s="222"/>
      <c r="ID149" s="222"/>
      <c r="IE149" s="222"/>
      <c r="IF149" s="222"/>
      <c r="IG149" s="222"/>
      <c r="IH149" s="222"/>
      <c r="II149" s="222"/>
      <c r="IJ149" s="222"/>
      <c r="IK149" s="222"/>
      <c r="IL149" s="222"/>
      <c r="IM149" s="222"/>
      <c r="IN149" s="222"/>
      <c r="IO149" s="222"/>
      <c r="IP149" s="222"/>
      <c r="IQ149" s="222"/>
      <c r="IR149" s="222"/>
      <c r="IS149" s="222"/>
      <c r="IT149" s="222"/>
      <c r="IU149" s="222"/>
      <c r="IV149" s="222"/>
    </row>
    <row r="150" spans="1:256" s="139" customFormat="1" ht="25.5">
      <c r="A150" s="160">
        <v>2</v>
      </c>
      <c r="B150" s="151" t="s">
        <v>149</v>
      </c>
      <c r="C150" s="136">
        <v>1</v>
      </c>
      <c r="D150" s="144" t="s">
        <v>16</v>
      </c>
      <c r="E150" s="150">
        <v>6600</v>
      </c>
      <c r="F150" s="150">
        <f t="shared" si="14"/>
        <v>6600</v>
      </c>
      <c r="G150" s="150">
        <f t="shared" si="13"/>
        <v>6600</v>
      </c>
      <c r="H150" s="223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2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/>
      <c r="AG150" s="222"/>
      <c r="AH150" s="222"/>
      <c r="AI150" s="222"/>
      <c r="AJ150" s="222"/>
      <c r="AK150" s="222"/>
      <c r="AL150" s="222"/>
      <c r="AM150" s="222"/>
      <c r="AN150" s="222"/>
      <c r="AO150" s="222"/>
      <c r="AP150" s="222"/>
      <c r="AQ150" s="222"/>
      <c r="AR150" s="222"/>
      <c r="AS150" s="222"/>
      <c r="AT150" s="222"/>
      <c r="AU150" s="222"/>
      <c r="AV150" s="222"/>
      <c r="AW150" s="222"/>
      <c r="AX150" s="222"/>
      <c r="AY150" s="222"/>
      <c r="AZ150" s="222"/>
      <c r="BA150" s="222"/>
      <c r="BB150" s="222"/>
      <c r="BC150" s="222"/>
      <c r="BD150" s="222"/>
      <c r="BE150" s="222"/>
      <c r="BF150" s="222"/>
      <c r="BG150" s="222"/>
      <c r="BH150" s="222"/>
      <c r="BI150" s="222"/>
      <c r="BJ150" s="222"/>
      <c r="BK150" s="222"/>
      <c r="BL150" s="222"/>
      <c r="BM150" s="222"/>
      <c r="BN150" s="222"/>
      <c r="BO150" s="222"/>
      <c r="BP150" s="222"/>
      <c r="BQ150" s="222"/>
      <c r="BR150" s="222"/>
      <c r="BS150" s="222"/>
      <c r="BT150" s="222"/>
      <c r="BU150" s="222"/>
      <c r="BV150" s="222"/>
      <c r="BW150" s="222"/>
      <c r="BX150" s="222"/>
      <c r="BY150" s="222"/>
      <c r="BZ150" s="222"/>
      <c r="CA150" s="222"/>
      <c r="CB150" s="222"/>
      <c r="CC150" s="222"/>
      <c r="CD150" s="222"/>
      <c r="CE150" s="222"/>
      <c r="CF150" s="222"/>
      <c r="CG150" s="222"/>
      <c r="CH150" s="222"/>
      <c r="CI150" s="222"/>
      <c r="CJ150" s="222"/>
      <c r="CK150" s="222"/>
      <c r="CL150" s="222"/>
      <c r="CM150" s="222"/>
      <c r="CN150" s="222"/>
      <c r="CO150" s="222"/>
      <c r="CP150" s="222"/>
      <c r="CQ150" s="222"/>
      <c r="CR150" s="222"/>
      <c r="CS150" s="222"/>
      <c r="CT150" s="222"/>
      <c r="CU150" s="222"/>
      <c r="CV150" s="222"/>
      <c r="CW150" s="222"/>
      <c r="CX150" s="222"/>
      <c r="CY150" s="222"/>
      <c r="CZ150" s="222"/>
      <c r="DA150" s="222"/>
      <c r="DB150" s="222"/>
      <c r="DC150" s="222"/>
      <c r="DD150" s="222"/>
      <c r="DE150" s="222"/>
      <c r="DF150" s="222"/>
      <c r="DG150" s="222"/>
      <c r="DH150" s="222"/>
      <c r="DI150" s="222"/>
      <c r="DJ150" s="222"/>
      <c r="DK150" s="222"/>
      <c r="DL150" s="222"/>
      <c r="DM150" s="222"/>
      <c r="DN150" s="222"/>
      <c r="DO150" s="222"/>
      <c r="DP150" s="222"/>
      <c r="DQ150" s="222"/>
      <c r="DR150" s="222"/>
      <c r="DS150" s="222"/>
      <c r="DT150" s="222"/>
      <c r="DU150" s="222"/>
      <c r="DV150" s="222"/>
      <c r="DW150" s="222"/>
      <c r="DX150" s="222"/>
      <c r="DY150" s="222"/>
      <c r="DZ150" s="222"/>
      <c r="EA150" s="222"/>
      <c r="EB150" s="222"/>
      <c r="EC150" s="222"/>
      <c r="ED150" s="222"/>
      <c r="EE150" s="222"/>
      <c r="EF150" s="222"/>
      <c r="EG150" s="222"/>
      <c r="EH150" s="222"/>
      <c r="EI150" s="222"/>
      <c r="EJ150" s="222"/>
      <c r="EK150" s="222"/>
      <c r="EL150" s="222"/>
      <c r="EM150" s="222"/>
      <c r="EN150" s="222"/>
      <c r="EO150" s="222"/>
      <c r="EP150" s="222"/>
      <c r="EQ150" s="222"/>
      <c r="ER150" s="222"/>
      <c r="ES150" s="222"/>
      <c r="ET150" s="222"/>
      <c r="EU150" s="222"/>
      <c r="EV150" s="222"/>
      <c r="EW150" s="222"/>
      <c r="EX150" s="222"/>
      <c r="EY150" s="222"/>
      <c r="EZ150" s="222"/>
      <c r="FA150" s="222"/>
      <c r="FB150" s="222"/>
      <c r="FC150" s="222"/>
      <c r="FD150" s="222"/>
      <c r="FE150" s="222"/>
      <c r="FF150" s="222"/>
      <c r="FG150" s="222"/>
      <c r="FH150" s="222"/>
      <c r="FI150" s="222"/>
      <c r="FJ150" s="222"/>
      <c r="FK150" s="222"/>
      <c r="FL150" s="222"/>
      <c r="FM150" s="222"/>
      <c r="FN150" s="222"/>
      <c r="FO150" s="222"/>
      <c r="FP150" s="222"/>
      <c r="FQ150" s="222"/>
      <c r="FR150" s="222"/>
      <c r="FS150" s="222"/>
      <c r="FT150" s="222"/>
      <c r="FU150" s="222"/>
      <c r="FV150" s="222"/>
      <c r="FW150" s="222"/>
      <c r="FX150" s="222"/>
      <c r="FY150" s="222"/>
      <c r="FZ150" s="222"/>
      <c r="GA150" s="222"/>
      <c r="GB150" s="222"/>
      <c r="GC150" s="222"/>
      <c r="GD150" s="222"/>
      <c r="GE150" s="222"/>
      <c r="GF150" s="222"/>
      <c r="GG150" s="222"/>
      <c r="GH150" s="222"/>
      <c r="GI150" s="222"/>
      <c r="GJ150" s="222"/>
      <c r="GK150" s="222"/>
      <c r="GL150" s="222"/>
      <c r="GM150" s="222"/>
      <c r="GN150" s="222"/>
      <c r="GO150" s="222"/>
      <c r="GP150" s="222"/>
      <c r="GQ150" s="222"/>
      <c r="GR150" s="222"/>
      <c r="GS150" s="222"/>
      <c r="GT150" s="222"/>
      <c r="GU150" s="222"/>
      <c r="GV150" s="222"/>
      <c r="GW150" s="222"/>
      <c r="GX150" s="222"/>
      <c r="GY150" s="222"/>
      <c r="GZ150" s="222"/>
      <c r="HA150" s="222"/>
      <c r="HB150" s="222"/>
      <c r="HC150" s="222"/>
      <c r="HD150" s="222"/>
      <c r="HE150" s="222"/>
      <c r="HF150" s="222"/>
      <c r="HG150" s="222"/>
      <c r="HH150" s="222"/>
      <c r="HI150" s="222"/>
      <c r="HJ150" s="222"/>
      <c r="HK150" s="222"/>
      <c r="HL150" s="222"/>
      <c r="HM150" s="222"/>
      <c r="HN150" s="222"/>
      <c r="HO150" s="222"/>
      <c r="HP150" s="222"/>
      <c r="HQ150" s="222"/>
      <c r="HR150" s="222"/>
      <c r="HS150" s="222"/>
      <c r="HT150" s="222"/>
      <c r="HU150" s="222"/>
      <c r="HV150" s="222"/>
      <c r="HW150" s="222"/>
      <c r="HX150" s="222"/>
      <c r="HY150" s="222"/>
      <c r="HZ150" s="222"/>
      <c r="IA150" s="222"/>
      <c r="IB150" s="222"/>
      <c r="IC150" s="222"/>
      <c r="ID150" s="222"/>
      <c r="IE150" s="222"/>
      <c r="IF150" s="222"/>
      <c r="IG150" s="222"/>
      <c r="IH150" s="222"/>
      <c r="II150" s="222"/>
      <c r="IJ150" s="222"/>
      <c r="IK150" s="222"/>
      <c r="IL150" s="222"/>
      <c r="IM150" s="222"/>
      <c r="IN150" s="222"/>
      <c r="IO150" s="222"/>
      <c r="IP150" s="222"/>
      <c r="IQ150" s="222"/>
      <c r="IR150" s="222"/>
      <c r="IS150" s="222"/>
      <c r="IT150" s="222"/>
      <c r="IU150" s="222"/>
      <c r="IV150" s="222"/>
    </row>
    <row r="151" spans="1:256" s="139" customFormat="1" ht="25.5">
      <c r="A151" s="235">
        <v>3</v>
      </c>
      <c r="B151" s="228" t="s">
        <v>193</v>
      </c>
      <c r="C151" s="232">
        <v>120</v>
      </c>
      <c r="D151" s="233" t="s">
        <v>28</v>
      </c>
      <c r="E151" s="234">
        <v>24.43</v>
      </c>
      <c r="F151" s="150">
        <f t="shared" si="14"/>
        <v>2931.6</v>
      </c>
      <c r="G151" s="150">
        <f t="shared" si="13"/>
        <v>2931.6</v>
      </c>
      <c r="H151" s="223" t="s">
        <v>194</v>
      </c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2"/>
      <c r="W151" s="222"/>
      <c r="X151" s="222"/>
      <c r="Y151" s="222"/>
      <c r="Z151" s="222"/>
      <c r="AA151" s="222"/>
      <c r="AB151" s="222"/>
      <c r="AC151" s="222"/>
      <c r="AD151" s="222"/>
      <c r="AE151" s="222"/>
      <c r="AF151" s="222"/>
      <c r="AG151" s="222"/>
      <c r="AH151" s="222"/>
      <c r="AI151" s="222"/>
      <c r="AJ151" s="222"/>
      <c r="AK151" s="222"/>
      <c r="AL151" s="222"/>
      <c r="AM151" s="222"/>
      <c r="AN151" s="222"/>
      <c r="AO151" s="222"/>
      <c r="AP151" s="222"/>
      <c r="AQ151" s="222"/>
      <c r="AR151" s="222"/>
      <c r="AS151" s="222"/>
      <c r="AT151" s="222"/>
      <c r="AU151" s="222"/>
      <c r="AV151" s="222"/>
      <c r="AW151" s="222"/>
      <c r="AX151" s="222"/>
      <c r="AY151" s="222"/>
      <c r="AZ151" s="222"/>
      <c r="BA151" s="222"/>
      <c r="BB151" s="222"/>
      <c r="BC151" s="222"/>
      <c r="BD151" s="222"/>
      <c r="BE151" s="222"/>
      <c r="BF151" s="222"/>
      <c r="BG151" s="222"/>
      <c r="BH151" s="222"/>
      <c r="BI151" s="222"/>
      <c r="BJ151" s="222"/>
      <c r="BK151" s="222"/>
      <c r="BL151" s="222"/>
      <c r="BM151" s="222"/>
      <c r="BN151" s="222"/>
      <c r="BO151" s="222"/>
      <c r="BP151" s="222"/>
      <c r="BQ151" s="222"/>
      <c r="BR151" s="222"/>
      <c r="BS151" s="222"/>
      <c r="BT151" s="222"/>
      <c r="BU151" s="222"/>
      <c r="BV151" s="222"/>
      <c r="BW151" s="222"/>
      <c r="BX151" s="222"/>
      <c r="BY151" s="222"/>
      <c r="BZ151" s="222"/>
      <c r="CA151" s="222"/>
      <c r="CB151" s="222"/>
      <c r="CC151" s="222"/>
      <c r="CD151" s="222"/>
      <c r="CE151" s="222"/>
      <c r="CF151" s="222"/>
      <c r="CG151" s="222"/>
      <c r="CH151" s="222"/>
      <c r="CI151" s="222"/>
      <c r="CJ151" s="222"/>
      <c r="CK151" s="222"/>
      <c r="CL151" s="222"/>
      <c r="CM151" s="222"/>
      <c r="CN151" s="222"/>
      <c r="CO151" s="222"/>
      <c r="CP151" s="222"/>
      <c r="CQ151" s="222"/>
      <c r="CR151" s="222"/>
      <c r="CS151" s="222"/>
      <c r="CT151" s="222"/>
      <c r="CU151" s="222"/>
      <c r="CV151" s="222"/>
      <c r="CW151" s="222"/>
      <c r="CX151" s="222"/>
      <c r="CY151" s="222"/>
      <c r="CZ151" s="222"/>
      <c r="DA151" s="222"/>
      <c r="DB151" s="222"/>
      <c r="DC151" s="222"/>
      <c r="DD151" s="222"/>
      <c r="DE151" s="222"/>
      <c r="DF151" s="222"/>
      <c r="DG151" s="222"/>
      <c r="DH151" s="222"/>
      <c r="DI151" s="222"/>
      <c r="DJ151" s="222"/>
      <c r="DK151" s="222"/>
      <c r="DL151" s="222"/>
      <c r="DM151" s="222"/>
      <c r="DN151" s="222"/>
      <c r="DO151" s="222"/>
      <c r="DP151" s="222"/>
      <c r="DQ151" s="222"/>
      <c r="DR151" s="222"/>
      <c r="DS151" s="222"/>
      <c r="DT151" s="222"/>
      <c r="DU151" s="222"/>
      <c r="DV151" s="222"/>
      <c r="DW151" s="222"/>
      <c r="DX151" s="222"/>
      <c r="DY151" s="222"/>
      <c r="DZ151" s="222"/>
      <c r="EA151" s="222"/>
      <c r="EB151" s="222"/>
      <c r="EC151" s="222"/>
      <c r="ED151" s="222"/>
      <c r="EE151" s="222"/>
      <c r="EF151" s="222"/>
      <c r="EG151" s="222"/>
      <c r="EH151" s="222"/>
      <c r="EI151" s="222"/>
      <c r="EJ151" s="222"/>
      <c r="EK151" s="222"/>
      <c r="EL151" s="222"/>
      <c r="EM151" s="222"/>
      <c r="EN151" s="222"/>
      <c r="EO151" s="222"/>
      <c r="EP151" s="222"/>
      <c r="EQ151" s="222"/>
      <c r="ER151" s="222"/>
      <c r="ES151" s="222"/>
      <c r="ET151" s="222"/>
      <c r="EU151" s="222"/>
      <c r="EV151" s="222"/>
      <c r="EW151" s="222"/>
      <c r="EX151" s="222"/>
      <c r="EY151" s="222"/>
      <c r="EZ151" s="222"/>
      <c r="FA151" s="222"/>
      <c r="FB151" s="222"/>
      <c r="FC151" s="222"/>
      <c r="FD151" s="222"/>
      <c r="FE151" s="222"/>
      <c r="FF151" s="222"/>
      <c r="FG151" s="222"/>
      <c r="FH151" s="222"/>
      <c r="FI151" s="222"/>
      <c r="FJ151" s="222"/>
      <c r="FK151" s="222"/>
      <c r="FL151" s="222"/>
      <c r="FM151" s="222"/>
      <c r="FN151" s="222"/>
      <c r="FO151" s="222"/>
      <c r="FP151" s="222"/>
      <c r="FQ151" s="222"/>
      <c r="FR151" s="222"/>
      <c r="FS151" s="222"/>
      <c r="FT151" s="222"/>
      <c r="FU151" s="222"/>
      <c r="FV151" s="222"/>
      <c r="FW151" s="222"/>
      <c r="FX151" s="222"/>
      <c r="FY151" s="222"/>
      <c r="FZ151" s="222"/>
      <c r="GA151" s="222"/>
      <c r="GB151" s="222"/>
      <c r="GC151" s="222"/>
      <c r="GD151" s="222"/>
      <c r="GE151" s="222"/>
      <c r="GF151" s="222"/>
      <c r="GG151" s="222"/>
      <c r="GH151" s="222"/>
      <c r="GI151" s="222"/>
      <c r="GJ151" s="222"/>
      <c r="GK151" s="222"/>
      <c r="GL151" s="222"/>
      <c r="GM151" s="222"/>
      <c r="GN151" s="222"/>
      <c r="GO151" s="222"/>
      <c r="GP151" s="222"/>
      <c r="GQ151" s="222"/>
      <c r="GR151" s="222"/>
      <c r="GS151" s="222"/>
      <c r="GT151" s="222"/>
      <c r="GU151" s="222"/>
      <c r="GV151" s="222"/>
      <c r="GW151" s="222"/>
      <c r="GX151" s="222"/>
      <c r="GY151" s="222"/>
      <c r="GZ151" s="222"/>
      <c r="HA151" s="222"/>
      <c r="HB151" s="222"/>
      <c r="HC151" s="222"/>
      <c r="HD151" s="222"/>
      <c r="HE151" s="222"/>
      <c r="HF151" s="222"/>
      <c r="HG151" s="222"/>
      <c r="HH151" s="222"/>
      <c r="HI151" s="222"/>
      <c r="HJ151" s="222"/>
      <c r="HK151" s="222"/>
      <c r="HL151" s="222"/>
      <c r="HM151" s="222"/>
      <c r="HN151" s="222"/>
      <c r="HO151" s="222"/>
      <c r="HP151" s="222"/>
      <c r="HQ151" s="222"/>
      <c r="HR151" s="222"/>
      <c r="HS151" s="222"/>
      <c r="HT151" s="222"/>
      <c r="HU151" s="222"/>
      <c r="HV151" s="222"/>
      <c r="HW151" s="222"/>
      <c r="HX151" s="222"/>
      <c r="HY151" s="222"/>
      <c r="HZ151" s="222"/>
      <c r="IA151" s="222"/>
      <c r="IB151" s="222"/>
      <c r="IC151" s="222"/>
      <c r="ID151" s="222"/>
      <c r="IE151" s="222"/>
      <c r="IF151" s="222"/>
      <c r="IG151" s="222"/>
      <c r="IH151" s="222"/>
      <c r="II151" s="222"/>
      <c r="IJ151" s="222"/>
      <c r="IK151" s="222"/>
      <c r="IL151" s="222"/>
      <c r="IM151" s="222"/>
      <c r="IN151" s="222"/>
      <c r="IO151" s="222"/>
      <c r="IP151" s="222"/>
      <c r="IQ151" s="222"/>
      <c r="IR151" s="222"/>
      <c r="IS151" s="222"/>
      <c r="IT151" s="222"/>
      <c r="IU151" s="222"/>
      <c r="IV151" s="222"/>
    </row>
    <row r="152" spans="1:256" s="139" customFormat="1" ht="25.5">
      <c r="A152" s="160">
        <v>7</v>
      </c>
      <c r="B152" s="123" t="s">
        <v>150</v>
      </c>
      <c r="C152" s="136">
        <v>1</v>
      </c>
      <c r="D152" s="144" t="s">
        <v>16</v>
      </c>
      <c r="E152" s="150">
        <v>366.48</v>
      </c>
      <c r="F152" s="150">
        <f t="shared" si="14"/>
        <v>366.48</v>
      </c>
      <c r="G152" s="150">
        <f t="shared" si="13"/>
        <v>366.48</v>
      </c>
    </row>
    <row r="153" spans="1:256" s="139" customFormat="1" ht="25.5">
      <c r="A153" s="160">
        <v>8</v>
      </c>
      <c r="B153" s="123" t="s">
        <v>148</v>
      </c>
      <c r="C153" s="136">
        <v>3</v>
      </c>
      <c r="D153" s="144" t="s">
        <v>16</v>
      </c>
      <c r="E153" s="150">
        <v>316</v>
      </c>
      <c r="F153" s="150">
        <f t="shared" si="14"/>
        <v>948</v>
      </c>
      <c r="G153" s="150">
        <f t="shared" si="13"/>
        <v>948</v>
      </c>
    </row>
    <row r="154" spans="1:256" s="139" customFormat="1" ht="25.5">
      <c r="A154" s="160">
        <v>9</v>
      </c>
      <c r="B154" s="123" t="s">
        <v>151</v>
      </c>
      <c r="C154" s="136">
        <v>1</v>
      </c>
      <c r="D154" s="144" t="s">
        <v>16</v>
      </c>
      <c r="E154" s="150">
        <v>224.36</v>
      </c>
      <c r="F154" s="150">
        <f t="shared" si="14"/>
        <v>224.36</v>
      </c>
      <c r="G154" s="150">
        <f t="shared" si="13"/>
        <v>224.36</v>
      </c>
    </row>
    <row r="155" spans="1:256" s="139" customFormat="1">
      <c r="A155" s="160">
        <v>10</v>
      </c>
      <c r="B155" s="123" t="s">
        <v>152</v>
      </c>
      <c r="C155" s="136">
        <v>1</v>
      </c>
      <c r="D155" s="144" t="s">
        <v>16</v>
      </c>
      <c r="E155" s="150">
        <v>500</v>
      </c>
      <c r="F155" s="150">
        <f t="shared" si="14"/>
        <v>500</v>
      </c>
      <c r="G155" s="150">
        <f t="shared" si="13"/>
        <v>500</v>
      </c>
    </row>
    <row r="156" spans="1:256" s="139" customFormat="1">
      <c r="A156" s="160"/>
      <c r="B156" s="151"/>
      <c r="C156" s="136"/>
      <c r="D156" s="144"/>
      <c r="E156" s="150"/>
      <c r="F156" s="150"/>
      <c r="G156" s="150">
        <f t="shared" si="13"/>
        <v>0</v>
      </c>
    </row>
    <row r="157" spans="1:256" s="139" customFormat="1">
      <c r="A157" s="143" t="s">
        <v>103</v>
      </c>
      <c r="B157" s="121" t="s">
        <v>104</v>
      </c>
      <c r="C157" s="136"/>
      <c r="D157" s="144"/>
      <c r="E157" s="150"/>
      <c r="F157" s="150"/>
      <c r="G157" s="150">
        <f t="shared" si="13"/>
        <v>0</v>
      </c>
      <c r="H157" s="220"/>
      <c r="I157" s="221"/>
      <c r="J157" s="221"/>
      <c r="K157" s="222"/>
      <c r="L157" s="222"/>
      <c r="M157" s="222"/>
      <c r="N157" s="222"/>
      <c r="O157" s="222"/>
      <c r="P157" s="222"/>
      <c r="Q157" s="222"/>
      <c r="R157" s="222"/>
      <c r="S157" s="222"/>
      <c r="T157" s="222"/>
      <c r="U157" s="222"/>
      <c r="V157" s="222"/>
      <c r="W157" s="222"/>
      <c r="X157" s="222"/>
      <c r="Y157" s="222"/>
      <c r="Z157" s="222"/>
      <c r="AA157" s="222"/>
      <c r="AB157" s="222"/>
      <c r="AC157" s="222"/>
      <c r="AD157" s="222"/>
      <c r="AE157" s="222"/>
      <c r="AF157" s="222"/>
      <c r="AG157" s="222"/>
      <c r="AH157" s="222"/>
      <c r="AI157" s="222"/>
      <c r="AJ157" s="222"/>
      <c r="AK157" s="222"/>
      <c r="AL157" s="222"/>
      <c r="AM157" s="222"/>
      <c r="AN157" s="222"/>
      <c r="AO157" s="222"/>
      <c r="AP157" s="222"/>
      <c r="AQ157" s="222"/>
      <c r="AR157" s="222"/>
      <c r="AS157" s="222"/>
      <c r="AT157" s="222"/>
      <c r="AU157" s="222"/>
      <c r="AV157" s="222"/>
      <c r="AW157" s="222"/>
      <c r="AX157" s="222"/>
      <c r="AY157" s="222"/>
      <c r="AZ157" s="222"/>
      <c r="BA157" s="222"/>
      <c r="BB157" s="222"/>
      <c r="BC157" s="222"/>
      <c r="BD157" s="222"/>
      <c r="BE157" s="222"/>
      <c r="BF157" s="222"/>
      <c r="BG157" s="222"/>
      <c r="BH157" s="222"/>
      <c r="BI157" s="222"/>
      <c r="BJ157" s="222"/>
      <c r="BK157" s="222"/>
      <c r="BL157" s="222"/>
      <c r="BM157" s="222"/>
      <c r="BN157" s="222"/>
      <c r="BO157" s="222"/>
      <c r="BP157" s="222"/>
      <c r="BQ157" s="222"/>
      <c r="BR157" s="222"/>
      <c r="BS157" s="222"/>
      <c r="BT157" s="222"/>
      <c r="BU157" s="222"/>
      <c r="BV157" s="222"/>
      <c r="BW157" s="222"/>
      <c r="BX157" s="222"/>
      <c r="BY157" s="222"/>
      <c r="BZ157" s="222"/>
      <c r="CA157" s="222"/>
      <c r="CB157" s="222"/>
      <c r="CC157" s="222"/>
      <c r="CD157" s="222"/>
      <c r="CE157" s="222"/>
      <c r="CF157" s="222"/>
      <c r="CG157" s="222"/>
      <c r="CH157" s="222"/>
      <c r="CI157" s="222"/>
      <c r="CJ157" s="222"/>
      <c r="CK157" s="222"/>
      <c r="CL157" s="222"/>
      <c r="CM157" s="222"/>
      <c r="CN157" s="222"/>
      <c r="CO157" s="222"/>
      <c r="CP157" s="222"/>
      <c r="CQ157" s="222"/>
      <c r="CR157" s="222"/>
      <c r="CS157" s="222"/>
      <c r="CT157" s="222"/>
      <c r="CU157" s="222"/>
      <c r="CV157" s="222"/>
      <c r="CW157" s="222"/>
      <c r="CX157" s="222"/>
      <c r="CY157" s="222"/>
      <c r="CZ157" s="222"/>
      <c r="DA157" s="222"/>
      <c r="DB157" s="222"/>
      <c r="DC157" s="222"/>
      <c r="DD157" s="222"/>
      <c r="DE157" s="222"/>
      <c r="DF157" s="222"/>
      <c r="DG157" s="222"/>
      <c r="DH157" s="222"/>
      <c r="DI157" s="222"/>
      <c r="DJ157" s="222"/>
      <c r="DK157" s="222"/>
      <c r="DL157" s="222"/>
      <c r="DM157" s="222"/>
      <c r="DN157" s="222"/>
      <c r="DO157" s="222"/>
      <c r="DP157" s="222"/>
      <c r="DQ157" s="222"/>
      <c r="DR157" s="222"/>
      <c r="DS157" s="222"/>
      <c r="DT157" s="222"/>
      <c r="DU157" s="222"/>
      <c r="DV157" s="222"/>
      <c r="DW157" s="222"/>
      <c r="DX157" s="222"/>
      <c r="DY157" s="222"/>
      <c r="DZ157" s="222"/>
      <c r="EA157" s="222"/>
      <c r="EB157" s="222"/>
      <c r="EC157" s="222"/>
      <c r="ED157" s="222"/>
      <c r="EE157" s="222"/>
      <c r="EF157" s="222"/>
      <c r="EG157" s="222"/>
      <c r="EH157" s="222"/>
      <c r="EI157" s="222"/>
      <c r="EJ157" s="222"/>
      <c r="EK157" s="222"/>
      <c r="EL157" s="222"/>
      <c r="EM157" s="222"/>
      <c r="EN157" s="222"/>
      <c r="EO157" s="222"/>
      <c r="EP157" s="222"/>
      <c r="EQ157" s="222"/>
      <c r="ER157" s="222"/>
      <c r="ES157" s="222"/>
      <c r="ET157" s="222"/>
      <c r="EU157" s="222"/>
      <c r="EV157" s="222"/>
      <c r="EW157" s="222"/>
      <c r="EX157" s="222"/>
      <c r="EY157" s="222"/>
      <c r="EZ157" s="222"/>
      <c r="FA157" s="222"/>
      <c r="FB157" s="222"/>
      <c r="FC157" s="222"/>
      <c r="FD157" s="222"/>
      <c r="FE157" s="222"/>
      <c r="FF157" s="222"/>
      <c r="FG157" s="222"/>
      <c r="FH157" s="222"/>
      <c r="FI157" s="222"/>
      <c r="FJ157" s="222"/>
      <c r="FK157" s="222"/>
      <c r="FL157" s="222"/>
      <c r="FM157" s="222"/>
      <c r="FN157" s="222"/>
      <c r="FO157" s="222"/>
      <c r="FP157" s="222"/>
      <c r="FQ157" s="222"/>
      <c r="FR157" s="222"/>
      <c r="FS157" s="222"/>
      <c r="FT157" s="222"/>
      <c r="FU157" s="222"/>
      <c r="FV157" s="222"/>
      <c r="FW157" s="222"/>
      <c r="FX157" s="222"/>
      <c r="FY157" s="222"/>
      <c r="FZ157" s="222"/>
      <c r="GA157" s="222"/>
      <c r="GB157" s="222"/>
      <c r="GC157" s="222"/>
      <c r="GD157" s="222"/>
      <c r="GE157" s="222"/>
      <c r="GF157" s="222"/>
      <c r="GG157" s="222"/>
      <c r="GH157" s="222"/>
      <c r="GI157" s="222"/>
      <c r="GJ157" s="222"/>
      <c r="GK157" s="222"/>
      <c r="GL157" s="222"/>
      <c r="GM157" s="222"/>
      <c r="GN157" s="222"/>
      <c r="GO157" s="222"/>
      <c r="GP157" s="222"/>
      <c r="GQ157" s="222"/>
      <c r="GR157" s="222"/>
      <c r="GS157" s="222"/>
      <c r="GT157" s="222"/>
      <c r="GU157" s="222"/>
      <c r="GV157" s="222"/>
      <c r="GW157" s="222"/>
      <c r="GX157" s="222"/>
      <c r="GY157" s="222"/>
      <c r="GZ157" s="222"/>
      <c r="HA157" s="222"/>
      <c r="HB157" s="222"/>
      <c r="HC157" s="222"/>
      <c r="HD157" s="222"/>
      <c r="HE157" s="222"/>
      <c r="HF157" s="222"/>
      <c r="HG157" s="222"/>
      <c r="HH157" s="222"/>
      <c r="HI157" s="222"/>
      <c r="HJ157" s="222"/>
      <c r="HK157" s="222"/>
      <c r="HL157" s="222"/>
      <c r="HM157" s="222"/>
      <c r="HN157" s="222"/>
      <c r="HO157" s="222"/>
      <c r="HP157" s="222"/>
      <c r="HQ157" s="222"/>
      <c r="HR157" s="222"/>
      <c r="HS157" s="222"/>
      <c r="HT157" s="222"/>
      <c r="HU157" s="222"/>
      <c r="HV157" s="222"/>
      <c r="HW157" s="222"/>
      <c r="HX157" s="222"/>
      <c r="HY157" s="222"/>
      <c r="HZ157" s="222"/>
      <c r="IA157" s="222"/>
      <c r="IB157" s="222"/>
      <c r="IC157" s="222"/>
      <c r="ID157" s="222"/>
      <c r="IE157" s="222"/>
      <c r="IF157" s="222"/>
      <c r="IG157" s="222"/>
      <c r="IH157" s="222"/>
      <c r="II157" s="222"/>
      <c r="IJ157" s="222"/>
      <c r="IK157" s="222"/>
      <c r="IL157" s="222"/>
      <c r="IM157" s="222"/>
      <c r="IN157" s="222"/>
      <c r="IO157" s="222"/>
      <c r="IP157" s="222"/>
      <c r="IQ157" s="222"/>
      <c r="IR157" s="222"/>
      <c r="IS157" s="222"/>
      <c r="IT157" s="222"/>
      <c r="IU157" s="222"/>
      <c r="IV157" s="222"/>
    </row>
    <row r="158" spans="1:256" s="139" customFormat="1">
      <c r="A158" s="160">
        <v>1</v>
      </c>
      <c r="B158" s="123" t="s">
        <v>147</v>
      </c>
      <c r="C158" s="136">
        <v>1</v>
      </c>
      <c r="D158" s="144" t="s">
        <v>16</v>
      </c>
      <c r="E158" s="224">
        <f>90178.2*1.18</f>
        <v>106410.276</v>
      </c>
      <c r="F158" s="150">
        <f t="shared" ref="F158:F167" si="15">ROUND((C158*E158),2)</f>
        <v>106410.28</v>
      </c>
      <c r="G158" s="150">
        <f t="shared" si="13"/>
        <v>106410.28</v>
      </c>
      <c r="H158" s="223"/>
      <c r="I158" s="221"/>
      <c r="J158" s="221"/>
      <c r="K158" s="222"/>
      <c r="L158" s="222"/>
      <c r="M158" s="222"/>
      <c r="N158" s="222"/>
      <c r="O158" s="222"/>
      <c r="P158" s="222"/>
      <c r="Q158" s="222"/>
      <c r="R158" s="222"/>
      <c r="S158" s="222"/>
      <c r="T158" s="222"/>
      <c r="U158" s="222"/>
      <c r="V158" s="222"/>
      <c r="W158" s="222"/>
      <c r="X158" s="222"/>
      <c r="Y158" s="222"/>
      <c r="Z158" s="222"/>
      <c r="AA158" s="222"/>
      <c r="AB158" s="222"/>
      <c r="AC158" s="222"/>
      <c r="AD158" s="222"/>
      <c r="AE158" s="222"/>
      <c r="AF158" s="222"/>
      <c r="AG158" s="222"/>
      <c r="AH158" s="222"/>
      <c r="AI158" s="222"/>
      <c r="AJ158" s="222"/>
      <c r="AK158" s="222"/>
      <c r="AL158" s="222"/>
      <c r="AM158" s="222"/>
      <c r="AN158" s="222"/>
      <c r="AO158" s="222"/>
      <c r="AP158" s="222"/>
      <c r="AQ158" s="222"/>
      <c r="AR158" s="222"/>
      <c r="AS158" s="222"/>
      <c r="AT158" s="222"/>
      <c r="AU158" s="222"/>
      <c r="AV158" s="222"/>
      <c r="AW158" s="222"/>
      <c r="AX158" s="222"/>
      <c r="AY158" s="222"/>
      <c r="AZ158" s="222"/>
      <c r="BA158" s="222"/>
      <c r="BB158" s="222"/>
      <c r="BC158" s="222"/>
      <c r="BD158" s="222"/>
      <c r="BE158" s="222"/>
      <c r="BF158" s="222"/>
      <c r="BG158" s="222"/>
      <c r="BH158" s="222"/>
      <c r="BI158" s="222"/>
      <c r="BJ158" s="222"/>
      <c r="BK158" s="222"/>
      <c r="BL158" s="222"/>
      <c r="BM158" s="222"/>
      <c r="BN158" s="222"/>
      <c r="BO158" s="222"/>
      <c r="BP158" s="222"/>
      <c r="BQ158" s="222"/>
      <c r="BR158" s="222"/>
      <c r="BS158" s="222"/>
      <c r="BT158" s="222"/>
      <c r="BU158" s="222"/>
      <c r="BV158" s="222"/>
      <c r="BW158" s="222"/>
      <c r="BX158" s="222"/>
      <c r="BY158" s="222"/>
      <c r="BZ158" s="222"/>
      <c r="CA158" s="222"/>
      <c r="CB158" s="222"/>
      <c r="CC158" s="222"/>
      <c r="CD158" s="222"/>
      <c r="CE158" s="222"/>
      <c r="CF158" s="222"/>
      <c r="CG158" s="222"/>
      <c r="CH158" s="222"/>
      <c r="CI158" s="222"/>
      <c r="CJ158" s="222"/>
      <c r="CK158" s="222"/>
      <c r="CL158" s="222"/>
      <c r="CM158" s="222"/>
      <c r="CN158" s="222"/>
      <c r="CO158" s="222"/>
      <c r="CP158" s="222"/>
      <c r="CQ158" s="222"/>
      <c r="CR158" s="222"/>
      <c r="CS158" s="222"/>
      <c r="CT158" s="222"/>
      <c r="CU158" s="222"/>
      <c r="CV158" s="222"/>
      <c r="CW158" s="222"/>
      <c r="CX158" s="222"/>
      <c r="CY158" s="222"/>
      <c r="CZ158" s="222"/>
      <c r="DA158" s="222"/>
      <c r="DB158" s="222"/>
      <c r="DC158" s="222"/>
      <c r="DD158" s="222"/>
      <c r="DE158" s="222"/>
      <c r="DF158" s="222"/>
      <c r="DG158" s="222"/>
      <c r="DH158" s="222"/>
      <c r="DI158" s="222"/>
      <c r="DJ158" s="222"/>
      <c r="DK158" s="222"/>
      <c r="DL158" s="222"/>
      <c r="DM158" s="222"/>
      <c r="DN158" s="222"/>
      <c r="DO158" s="222"/>
      <c r="DP158" s="222"/>
      <c r="DQ158" s="222"/>
      <c r="DR158" s="222"/>
      <c r="DS158" s="222"/>
      <c r="DT158" s="222"/>
      <c r="DU158" s="222"/>
      <c r="DV158" s="222"/>
      <c r="DW158" s="222"/>
      <c r="DX158" s="222"/>
      <c r="DY158" s="222"/>
      <c r="DZ158" s="222"/>
      <c r="EA158" s="222"/>
      <c r="EB158" s="222"/>
      <c r="EC158" s="222"/>
      <c r="ED158" s="222"/>
      <c r="EE158" s="222"/>
      <c r="EF158" s="222"/>
      <c r="EG158" s="222"/>
      <c r="EH158" s="222"/>
      <c r="EI158" s="222"/>
      <c r="EJ158" s="222"/>
      <c r="EK158" s="222"/>
      <c r="EL158" s="222"/>
      <c r="EM158" s="222"/>
      <c r="EN158" s="222"/>
      <c r="EO158" s="222"/>
      <c r="EP158" s="222"/>
      <c r="EQ158" s="222"/>
      <c r="ER158" s="222"/>
      <c r="ES158" s="222"/>
      <c r="ET158" s="222"/>
      <c r="EU158" s="222"/>
      <c r="EV158" s="222"/>
      <c r="EW158" s="222"/>
      <c r="EX158" s="222"/>
      <c r="EY158" s="222"/>
      <c r="EZ158" s="222"/>
      <c r="FA158" s="222"/>
      <c r="FB158" s="222"/>
      <c r="FC158" s="222"/>
      <c r="FD158" s="222"/>
      <c r="FE158" s="222"/>
      <c r="FF158" s="222"/>
      <c r="FG158" s="222"/>
      <c r="FH158" s="222"/>
      <c r="FI158" s="222"/>
      <c r="FJ158" s="222"/>
      <c r="FK158" s="222"/>
      <c r="FL158" s="222"/>
      <c r="FM158" s="222"/>
      <c r="FN158" s="222"/>
      <c r="FO158" s="222"/>
      <c r="FP158" s="222"/>
      <c r="FQ158" s="222"/>
      <c r="FR158" s="222"/>
      <c r="FS158" s="222"/>
      <c r="FT158" s="222"/>
      <c r="FU158" s="222"/>
      <c r="FV158" s="222"/>
      <c r="FW158" s="222"/>
      <c r="FX158" s="222"/>
      <c r="FY158" s="222"/>
      <c r="FZ158" s="222"/>
      <c r="GA158" s="222"/>
      <c r="GB158" s="222"/>
      <c r="GC158" s="222"/>
      <c r="GD158" s="222"/>
      <c r="GE158" s="222"/>
      <c r="GF158" s="222"/>
      <c r="GG158" s="222"/>
      <c r="GH158" s="222"/>
      <c r="GI158" s="222"/>
      <c r="GJ158" s="222"/>
      <c r="GK158" s="222"/>
      <c r="GL158" s="222"/>
      <c r="GM158" s="222"/>
      <c r="GN158" s="222"/>
      <c r="GO158" s="222"/>
      <c r="GP158" s="222"/>
      <c r="GQ158" s="222"/>
      <c r="GR158" s="222"/>
      <c r="GS158" s="222"/>
      <c r="GT158" s="222"/>
      <c r="GU158" s="222"/>
      <c r="GV158" s="222"/>
      <c r="GW158" s="222"/>
      <c r="GX158" s="222"/>
      <c r="GY158" s="222"/>
      <c r="GZ158" s="222"/>
      <c r="HA158" s="222"/>
      <c r="HB158" s="222"/>
      <c r="HC158" s="222"/>
      <c r="HD158" s="222"/>
      <c r="HE158" s="222"/>
      <c r="HF158" s="222"/>
      <c r="HG158" s="222"/>
      <c r="HH158" s="222"/>
      <c r="HI158" s="222"/>
      <c r="HJ158" s="222"/>
      <c r="HK158" s="222"/>
      <c r="HL158" s="222"/>
      <c r="HM158" s="222"/>
      <c r="HN158" s="222"/>
      <c r="HO158" s="222"/>
      <c r="HP158" s="222"/>
      <c r="HQ158" s="222"/>
      <c r="HR158" s="222"/>
      <c r="HS158" s="222"/>
      <c r="HT158" s="222"/>
      <c r="HU158" s="222"/>
      <c r="HV158" s="222"/>
      <c r="HW158" s="222"/>
      <c r="HX158" s="222"/>
      <c r="HY158" s="222"/>
      <c r="HZ158" s="222"/>
      <c r="IA158" s="222"/>
      <c r="IB158" s="222"/>
      <c r="IC158" s="222"/>
      <c r="ID158" s="222"/>
      <c r="IE158" s="222"/>
      <c r="IF158" s="222"/>
      <c r="IG158" s="222"/>
      <c r="IH158" s="222"/>
      <c r="II158" s="222"/>
      <c r="IJ158" s="222"/>
      <c r="IK158" s="222"/>
      <c r="IL158" s="222"/>
      <c r="IM158" s="222"/>
      <c r="IN158" s="222"/>
      <c r="IO158" s="222"/>
      <c r="IP158" s="222"/>
      <c r="IQ158" s="222"/>
      <c r="IR158" s="222"/>
      <c r="IS158" s="222"/>
      <c r="IT158" s="222"/>
      <c r="IU158" s="222"/>
      <c r="IV158" s="222"/>
    </row>
    <row r="159" spans="1:256" s="139" customFormat="1">
      <c r="A159" s="160">
        <v>2</v>
      </c>
      <c r="B159" s="123" t="s">
        <v>153</v>
      </c>
      <c r="C159" s="136">
        <v>1</v>
      </c>
      <c r="D159" s="144" t="s">
        <v>16</v>
      </c>
      <c r="E159" s="225">
        <f>81610.2*1.18</f>
        <v>96300.035999999993</v>
      </c>
      <c r="F159" s="150">
        <f t="shared" si="15"/>
        <v>96300.04</v>
      </c>
      <c r="G159" s="150">
        <f t="shared" si="13"/>
        <v>96300.04</v>
      </c>
      <c r="H159" s="223"/>
      <c r="I159" s="221"/>
      <c r="J159" s="221"/>
      <c r="K159" s="222"/>
      <c r="L159" s="222"/>
      <c r="M159" s="222"/>
      <c r="N159" s="222"/>
      <c r="O159" s="222"/>
      <c r="P159" s="222"/>
      <c r="Q159" s="222"/>
      <c r="R159" s="222"/>
      <c r="S159" s="222"/>
      <c r="T159" s="222"/>
      <c r="U159" s="222"/>
      <c r="V159" s="222"/>
      <c r="W159" s="222"/>
      <c r="X159" s="222"/>
      <c r="Y159" s="222"/>
      <c r="Z159" s="222"/>
      <c r="AA159" s="222"/>
      <c r="AB159" s="222"/>
      <c r="AC159" s="222"/>
      <c r="AD159" s="222"/>
      <c r="AE159" s="222"/>
      <c r="AF159" s="222"/>
      <c r="AG159" s="222"/>
      <c r="AH159" s="222"/>
      <c r="AI159" s="222"/>
      <c r="AJ159" s="222"/>
      <c r="AK159" s="222"/>
      <c r="AL159" s="222"/>
      <c r="AM159" s="222"/>
      <c r="AN159" s="222"/>
      <c r="AO159" s="222"/>
      <c r="AP159" s="222"/>
      <c r="AQ159" s="222"/>
      <c r="AR159" s="222"/>
      <c r="AS159" s="222"/>
      <c r="AT159" s="222"/>
      <c r="AU159" s="222"/>
      <c r="AV159" s="222"/>
      <c r="AW159" s="222"/>
      <c r="AX159" s="222"/>
      <c r="AY159" s="222"/>
      <c r="AZ159" s="222"/>
      <c r="BA159" s="222"/>
      <c r="BB159" s="222"/>
      <c r="BC159" s="222"/>
      <c r="BD159" s="222"/>
      <c r="BE159" s="222"/>
      <c r="BF159" s="222"/>
      <c r="BG159" s="222"/>
      <c r="BH159" s="222"/>
      <c r="BI159" s="222"/>
      <c r="BJ159" s="222"/>
      <c r="BK159" s="222"/>
      <c r="BL159" s="222"/>
      <c r="BM159" s="222"/>
      <c r="BN159" s="222"/>
      <c r="BO159" s="222"/>
      <c r="BP159" s="222"/>
      <c r="BQ159" s="222"/>
      <c r="BR159" s="222"/>
      <c r="BS159" s="222"/>
      <c r="BT159" s="222"/>
      <c r="BU159" s="222"/>
      <c r="BV159" s="222"/>
      <c r="BW159" s="222"/>
      <c r="BX159" s="222"/>
      <c r="BY159" s="222"/>
      <c r="BZ159" s="222"/>
      <c r="CA159" s="222"/>
      <c r="CB159" s="222"/>
      <c r="CC159" s="222"/>
      <c r="CD159" s="222"/>
      <c r="CE159" s="222"/>
      <c r="CF159" s="222"/>
      <c r="CG159" s="222"/>
      <c r="CH159" s="222"/>
      <c r="CI159" s="222"/>
      <c r="CJ159" s="222"/>
      <c r="CK159" s="222"/>
      <c r="CL159" s="222"/>
      <c r="CM159" s="222"/>
      <c r="CN159" s="222"/>
      <c r="CO159" s="222"/>
      <c r="CP159" s="222"/>
      <c r="CQ159" s="222"/>
      <c r="CR159" s="222"/>
      <c r="CS159" s="222"/>
      <c r="CT159" s="222"/>
      <c r="CU159" s="222"/>
      <c r="CV159" s="222"/>
      <c r="CW159" s="222"/>
      <c r="CX159" s="222"/>
      <c r="CY159" s="222"/>
      <c r="CZ159" s="222"/>
      <c r="DA159" s="222"/>
      <c r="DB159" s="222"/>
      <c r="DC159" s="222"/>
      <c r="DD159" s="222"/>
      <c r="DE159" s="222"/>
      <c r="DF159" s="222"/>
      <c r="DG159" s="222"/>
      <c r="DH159" s="222"/>
      <c r="DI159" s="222"/>
      <c r="DJ159" s="222"/>
      <c r="DK159" s="222"/>
      <c r="DL159" s="222"/>
      <c r="DM159" s="222"/>
      <c r="DN159" s="222"/>
      <c r="DO159" s="222"/>
      <c r="DP159" s="222"/>
      <c r="DQ159" s="222"/>
      <c r="DR159" s="222"/>
      <c r="DS159" s="222"/>
      <c r="DT159" s="222"/>
      <c r="DU159" s="222"/>
      <c r="DV159" s="222"/>
      <c r="DW159" s="222"/>
      <c r="DX159" s="222"/>
      <c r="DY159" s="222"/>
      <c r="DZ159" s="222"/>
      <c r="EA159" s="222"/>
      <c r="EB159" s="222"/>
      <c r="EC159" s="222"/>
      <c r="ED159" s="222"/>
      <c r="EE159" s="222"/>
      <c r="EF159" s="222"/>
      <c r="EG159" s="222"/>
      <c r="EH159" s="222"/>
      <c r="EI159" s="222"/>
      <c r="EJ159" s="222"/>
      <c r="EK159" s="222"/>
      <c r="EL159" s="222"/>
      <c r="EM159" s="222"/>
      <c r="EN159" s="222"/>
      <c r="EO159" s="222"/>
      <c r="EP159" s="222"/>
      <c r="EQ159" s="222"/>
      <c r="ER159" s="222"/>
      <c r="ES159" s="222"/>
      <c r="ET159" s="222"/>
      <c r="EU159" s="222"/>
      <c r="EV159" s="222"/>
      <c r="EW159" s="222"/>
      <c r="EX159" s="222"/>
      <c r="EY159" s="222"/>
      <c r="EZ159" s="222"/>
      <c r="FA159" s="222"/>
      <c r="FB159" s="222"/>
      <c r="FC159" s="222"/>
      <c r="FD159" s="222"/>
      <c r="FE159" s="222"/>
      <c r="FF159" s="222"/>
      <c r="FG159" s="222"/>
      <c r="FH159" s="222"/>
      <c r="FI159" s="222"/>
      <c r="FJ159" s="222"/>
      <c r="FK159" s="222"/>
      <c r="FL159" s="222"/>
      <c r="FM159" s="222"/>
      <c r="FN159" s="222"/>
      <c r="FO159" s="222"/>
      <c r="FP159" s="222"/>
      <c r="FQ159" s="222"/>
      <c r="FR159" s="222"/>
      <c r="FS159" s="222"/>
      <c r="FT159" s="222"/>
      <c r="FU159" s="222"/>
      <c r="FV159" s="222"/>
      <c r="FW159" s="222"/>
      <c r="FX159" s="222"/>
      <c r="FY159" s="222"/>
      <c r="FZ159" s="222"/>
      <c r="GA159" s="222"/>
      <c r="GB159" s="222"/>
      <c r="GC159" s="222"/>
      <c r="GD159" s="222"/>
      <c r="GE159" s="222"/>
      <c r="GF159" s="222"/>
      <c r="GG159" s="222"/>
      <c r="GH159" s="222"/>
      <c r="GI159" s="222"/>
      <c r="GJ159" s="222"/>
      <c r="GK159" s="222"/>
      <c r="GL159" s="222"/>
      <c r="GM159" s="222"/>
      <c r="GN159" s="222"/>
      <c r="GO159" s="222"/>
      <c r="GP159" s="222"/>
      <c r="GQ159" s="222"/>
      <c r="GR159" s="222"/>
      <c r="GS159" s="222"/>
      <c r="GT159" s="222"/>
      <c r="GU159" s="222"/>
      <c r="GV159" s="222"/>
      <c r="GW159" s="222"/>
      <c r="GX159" s="222"/>
      <c r="GY159" s="222"/>
      <c r="GZ159" s="222"/>
      <c r="HA159" s="222"/>
      <c r="HB159" s="222"/>
      <c r="HC159" s="222"/>
      <c r="HD159" s="222"/>
      <c r="HE159" s="222"/>
      <c r="HF159" s="222"/>
      <c r="HG159" s="222"/>
      <c r="HH159" s="222"/>
      <c r="HI159" s="222"/>
      <c r="HJ159" s="222"/>
      <c r="HK159" s="222"/>
      <c r="HL159" s="222"/>
      <c r="HM159" s="222"/>
      <c r="HN159" s="222"/>
      <c r="HO159" s="222"/>
      <c r="HP159" s="222"/>
      <c r="HQ159" s="222"/>
      <c r="HR159" s="222"/>
      <c r="HS159" s="222"/>
      <c r="HT159" s="222"/>
      <c r="HU159" s="222"/>
      <c r="HV159" s="222"/>
      <c r="HW159" s="222"/>
      <c r="HX159" s="222"/>
      <c r="HY159" s="222"/>
      <c r="HZ159" s="222"/>
      <c r="IA159" s="222"/>
      <c r="IB159" s="222"/>
      <c r="IC159" s="222"/>
      <c r="ID159" s="222"/>
      <c r="IE159" s="222"/>
      <c r="IF159" s="222"/>
      <c r="IG159" s="222"/>
      <c r="IH159" s="222"/>
      <c r="II159" s="222"/>
      <c r="IJ159" s="222"/>
      <c r="IK159" s="222"/>
      <c r="IL159" s="222"/>
      <c r="IM159" s="222"/>
      <c r="IN159" s="222"/>
      <c r="IO159" s="222"/>
      <c r="IP159" s="222"/>
      <c r="IQ159" s="222"/>
      <c r="IR159" s="222"/>
      <c r="IS159" s="222"/>
      <c r="IT159" s="222"/>
      <c r="IU159" s="222"/>
      <c r="IV159" s="222"/>
    </row>
    <row r="160" spans="1:256" s="139" customFormat="1">
      <c r="A160" s="160">
        <v>3</v>
      </c>
      <c r="B160" s="123" t="s">
        <v>155</v>
      </c>
      <c r="C160" s="136">
        <v>1</v>
      </c>
      <c r="D160" s="144" t="s">
        <v>16</v>
      </c>
      <c r="E160" s="224">
        <f>4644.57*1.18</f>
        <v>5480.592599999999</v>
      </c>
      <c r="F160" s="150">
        <f t="shared" si="15"/>
        <v>5480.59</v>
      </c>
      <c r="G160" s="150">
        <f t="shared" si="13"/>
        <v>5480.59</v>
      </c>
      <c r="H160" s="223"/>
      <c r="I160" s="221"/>
      <c r="J160" s="221"/>
      <c r="K160" s="222"/>
      <c r="L160" s="222"/>
      <c r="M160" s="222"/>
      <c r="N160" s="222"/>
      <c r="O160" s="222"/>
      <c r="P160" s="222"/>
      <c r="Q160" s="222"/>
      <c r="R160" s="222"/>
      <c r="S160" s="222"/>
      <c r="T160" s="222"/>
      <c r="U160" s="222"/>
      <c r="V160" s="222"/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/>
      <c r="AG160" s="222"/>
      <c r="AH160" s="222"/>
      <c r="AI160" s="222"/>
      <c r="AJ160" s="222"/>
      <c r="AK160" s="222"/>
      <c r="AL160" s="222"/>
      <c r="AM160" s="222"/>
      <c r="AN160" s="222"/>
      <c r="AO160" s="222"/>
      <c r="AP160" s="222"/>
      <c r="AQ160" s="222"/>
      <c r="AR160" s="222"/>
      <c r="AS160" s="222"/>
      <c r="AT160" s="222"/>
      <c r="AU160" s="222"/>
      <c r="AV160" s="222"/>
      <c r="AW160" s="222"/>
      <c r="AX160" s="222"/>
      <c r="AY160" s="222"/>
      <c r="AZ160" s="222"/>
      <c r="BA160" s="222"/>
      <c r="BB160" s="222"/>
      <c r="BC160" s="222"/>
      <c r="BD160" s="222"/>
      <c r="BE160" s="222"/>
      <c r="BF160" s="222"/>
      <c r="BG160" s="222"/>
      <c r="BH160" s="222"/>
      <c r="BI160" s="222"/>
      <c r="BJ160" s="222"/>
      <c r="BK160" s="222"/>
      <c r="BL160" s="222"/>
      <c r="BM160" s="222"/>
      <c r="BN160" s="222"/>
      <c r="BO160" s="222"/>
      <c r="BP160" s="222"/>
      <c r="BQ160" s="222"/>
      <c r="BR160" s="222"/>
      <c r="BS160" s="222"/>
      <c r="BT160" s="222"/>
      <c r="BU160" s="222"/>
      <c r="BV160" s="222"/>
      <c r="BW160" s="222"/>
      <c r="BX160" s="222"/>
      <c r="BY160" s="222"/>
      <c r="BZ160" s="222"/>
      <c r="CA160" s="222"/>
      <c r="CB160" s="222"/>
      <c r="CC160" s="222"/>
      <c r="CD160" s="222"/>
      <c r="CE160" s="222"/>
      <c r="CF160" s="222"/>
      <c r="CG160" s="222"/>
      <c r="CH160" s="222"/>
      <c r="CI160" s="222"/>
      <c r="CJ160" s="222"/>
      <c r="CK160" s="222"/>
      <c r="CL160" s="222"/>
      <c r="CM160" s="222"/>
      <c r="CN160" s="222"/>
      <c r="CO160" s="222"/>
      <c r="CP160" s="222"/>
      <c r="CQ160" s="222"/>
      <c r="CR160" s="222"/>
      <c r="CS160" s="222"/>
      <c r="CT160" s="222"/>
      <c r="CU160" s="222"/>
      <c r="CV160" s="222"/>
      <c r="CW160" s="222"/>
      <c r="CX160" s="222"/>
      <c r="CY160" s="222"/>
      <c r="CZ160" s="222"/>
      <c r="DA160" s="222"/>
      <c r="DB160" s="222"/>
      <c r="DC160" s="222"/>
      <c r="DD160" s="222"/>
      <c r="DE160" s="222"/>
      <c r="DF160" s="222"/>
      <c r="DG160" s="222"/>
      <c r="DH160" s="222"/>
      <c r="DI160" s="222"/>
      <c r="DJ160" s="222"/>
      <c r="DK160" s="222"/>
      <c r="DL160" s="222"/>
      <c r="DM160" s="222"/>
      <c r="DN160" s="222"/>
      <c r="DO160" s="222"/>
      <c r="DP160" s="222"/>
      <c r="DQ160" s="222"/>
      <c r="DR160" s="222"/>
      <c r="DS160" s="222"/>
      <c r="DT160" s="222"/>
      <c r="DU160" s="222"/>
      <c r="DV160" s="222"/>
      <c r="DW160" s="222"/>
      <c r="DX160" s="222"/>
      <c r="DY160" s="222"/>
      <c r="DZ160" s="222"/>
      <c r="EA160" s="222"/>
      <c r="EB160" s="222"/>
      <c r="EC160" s="222"/>
      <c r="ED160" s="222"/>
      <c r="EE160" s="222"/>
      <c r="EF160" s="222"/>
      <c r="EG160" s="222"/>
      <c r="EH160" s="222"/>
      <c r="EI160" s="222"/>
      <c r="EJ160" s="222"/>
      <c r="EK160" s="222"/>
      <c r="EL160" s="222"/>
      <c r="EM160" s="222"/>
      <c r="EN160" s="222"/>
      <c r="EO160" s="222"/>
      <c r="EP160" s="222"/>
      <c r="EQ160" s="222"/>
      <c r="ER160" s="222"/>
      <c r="ES160" s="222"/>
      <c r="ET160" s="222"/>
      <c r="EU160" s="222"/>
      <c r="EV160" s="222"/>
      <c r="EW160" s="222"/>
      <c r="EX160" s="222"/>
      <c r="EY160" s="222"/>
      <c r="EZ160" s="222"/>
      <c r="FA160" s="222"/>
      <c r="FB160" s="222"/>
      <c r="FC160" s="222"/>
      <c r="FD160" s="222"/>
      <c r="FE160" s="222"/>
      <c r="FF160" s="222"/>
      <c r="FG160" s="222"/>
      <c r="FH160" s="222"/>
      <c r="FI160" s="222"/>
      <c r="FJ160" s="222"/>
      <c r="FK160" s="222"/>
      <c r="FL160" s="222"/>
      <c r="FM160" s="222"/>
      <c r="FN160" s="222"/>
      <c r="FO160" s="222"/>
      <c r="FP160" s="222"/>
      <c r="FQ160" s="222"/>
      <c r="FR160" s="222"/>
      <c r="FS160" s="222"/>
      <c r="FT160" s="222"/>
      <c r="FU160" s="222"/>
      <c r="FV160" s="222"/>
      <c r="FW160" s="222"/>
      <c r="FX160" s="222"/>
      <c r="FY160" s="222"/>
      <c r="FZ160" s="222"/>
      <c r="GA160" s="222"/>
      <c r="GB160" s="222"/>
      <c r="GC160" s="222"/>
      <c r="GD160" s="222"/>
      <c r="GE160" s="222"/>
      <c r="GF160" s="222"/>
      <c r="GG160" s="222"/>
      <c r="GH160" s="222"/>
      <c r="GI160" s="222"/>
      <c r="GJ160" s="222"/>
      <c r="GK160" s="222"/>
      <c r="GL160" s="222"/>
      <c r="GM160" s="222"/>
      <c r="GN160" s="222"/>
      <c r="GO160" s="222"/>
      <c r="GP160" s="222"/>
      <c r="GQ160" s="222"/>
      <c r="GR160" s="222"/>
      <c r="GS160" s="222"/>
      <c r="GT160" s="222"/>
      <c r="GU160" s="222"/>
      <c r="GV160" s="222"/>
      <c r="GW160" s="222"/>
      <c r="GX160" s="222"/>
      <c r="GY160" s="222"/>
      <c r="GZ160" s="222"/>
      <c r="HA160" s="222"/>
      <c r="HB160" s="222"/>
      <c r="HC160" s="222"/>
      <c r="HD160" s="222"/>
      <c r="HE160" s="222"/>
      <c r="HF160" s="222"/>
      <c r="HG160" s="222"/>
      <c r="HH160" s="222"/>
      <c r="HI160" s="222"/>
      <c r="HJ160" s="222"/>
      <c r="HK160" s="222"/>
      <c r="HL160" s="222"/>
      <c r="HM160" s="222"/>
      <c r="HN160" s="222"/>
      <c r="HO160" s="222"/>
      <c r="HP160" s="222"/>
      <c r="HQ160" s="222"/>
      <c r="HR160" s="222"/>
      <c r="HS160" s="222"/>
      <c r="HT160" s="222"/>
      <c r="HU160" s="222"/>
      <c r="HV160" s="222"/>
      <c r="HW160" s="222"/>
      <c r="HX160" s="222"/>
      <c r="HY160" s="222"/>
      <c r="HZ160" s="222"/>
      <c r="IA160" s="222"/>
      <c r="IB160" s="222"/>
      <c r="IC160" s="222"/>
      <c r="ID160" s="222"/>
      <c r="IE160" s="222"/>
      <c r="IF160" s="222"/>
      <c r="IG160" s="222"/>
      <c r="IH160" s="222"/>
      <c r="II160" s="222"/>
      <c r="IJ160" s="222"/>
      <c r="IK160" s="222"/>
      <c r="IL160" s="222"/>
      <c r="IM160" s="222"/>
      <c r="IN160" s="222"/>
      <c r="IO160" s="222"/>
      <c r="IP160" s="222"/>
      <c r="IQ160" s="222"/>
      <c r="IR160" s="222"/>
      <c r="IS160" s="222"/>
      <c r="IT160" s="222"/>
      <c r="IU160" s="222"/>
      <c r="IV160" s="222"/>
    </row>
    <row r="161" spans="1:256" s="139" customFormat="1" ht="25.5">
      <c r="A161" s="160">
        <v>4</v>
      </c>
      <c r="B161" s="123" t="s">
        <v>108</v>
      </c>
      <c r="C161" s="136">
        <v>1</v>
      </c>
      <c r="D161" s="144" t="s">
        <v>16</v>
      </c>
      <c r="E161" s="224">
        <f>278764*1.18</f>
        <v>328941.51999999996</v>
      </c>
      <c r="F161" s="150">
        <f t="shared" si="15"/>
        <v>328941.52</v>
      </c>
      <c r="G161" s="150">
        <f t="shared" si="13"/>
        <v>328941.52</v>
      </c>
      <c r="H161" s="223"/>
      <c r="I161" s="221"/>
      <c r="J161" s="221"/>
      <c r="K161" s="222"/>
      <c r="L161" s="222"/>
      <c r="M161" s="222"/>
      <c r="N161" s="222"/>
      <c r="O161" s="222"/>
      <c r="P161" s="222"/>
      <c r="Q161" s="222"/>
      <c r="R161" s="222"/>
      <c r="S161" s="222"/>
      <c r="T161" s="222"/>
      <c r="U161" s="222"/>
      <c r="V161" s="222"/>
      <c r="W161" s="222"/>
      <c r="X161" s="222"/>
      <c r="Y161" s="222"/>
      <c r="Z161" s="222"/>
      <c r="AA161" s="222"/>
      <c r="AB161" s="222"/>
      <c r="AC161" s="222"/>
      <c r="AD161" s="222"/>
      <c r="AE161" s="222"/>
      <c r="AF161" s="222"/>
      <c r="AG161" s="222"/>
      <c r="AH161" s="222"/>
      <c r="AI161" s="222"/>
      <c r="AJ161" s="222"/>
      <c r="AK161" s="222"/>
      <c r="AL161" s="222"/>
      <c r="AM161" s="222"/>
      <c r="AN161" s="222"/>
      <c r="AO161" s="222"/>
      <c r="AP161" s="222"/>
      <c r="AQ161" s="222"/>
      <c r="AR161" s="222"/>
      <c r="AS161" s="222"/>
      <c r="AT161" s="222"/>
      <c r="AU161" s="222"/>
      <c r="AV161" s="222"/>
      <c r="AW161" s="222"/>
      <c r="AX161" s="222"/>
      <c r="AY161" s="222"/>
      <c r="AZ161" s="222"/>
      <c r="BA161" s="222"/>
      <c r="BB161" s="222"/>
      <c r="BC161" s="222"/>
      <c r="BD161" s="222"/>
      <c r="BE161" s="222"/>
      <c r="BF161" s="222"/>
      <c r="BG161" s="222"/>
      <c r="BH161" s="222"/>
      <c r="BI161" s="222"/>
      <c r="BJ161" s="222"/>
      <c r="BK161" s="222"/>
      <c r="BL161" s="222"/>
      <c r="BM161" s="222"/>
      <c r="BN161" s="222"/>
      <c r="BO161" s="222"/>
      <c r="BP161" s="222"/>
      <c r="BQ161" s="222"/>
      <c r="BR161" s="222"/>
      <c r="BS161" s="222"/>
      <c r="BT161" s="222"/>
      <c r="BU161" s="222"/>
      <c r="BV161" s="222"/>
      <c r="BW161" s="222"/>
      <c r="BX161" s="222"/>
      <c r="BY161" s="222"/>
      <c r="BZ161" s="222"/>
      <c r="CA161" s="222"/>
      <c r="CB161" s="222"/>
      <c r="CC161" s="222"/>
      <c r="CD161" s="222"/>
      <c r="CE161" s="222"/>
      <c r="CF161" s="222"/>
      <c r="CG161" s="222"/>
      <c r="CH161" s="222"/>
      <c r="CI161" s="222"/>
      <c r="CJ161" s="222"/>
      <c r="CK161" s="222"/>
      <c r="CL161" s="222"/>
      <c r="CM161" s="222"/>
      <c r="CN161" s="222"/>
      <c r="CO161" s="222"/>
      <c r="CP161" s="222"/>
      <c r="CQ161" s="222"/>
      <c r="CR161" s="222"/>
      <c r="CS161" s="222"/>
      <c r="CT161" s="222"/>
      <c r="CU161" s="222"/>
      <c r="CV161" s="222"/>
      <c r="CW161" s="222"/>
      <c r="CX161" s="222"/>
      <c r="CY161" s="222"/>
      <c r="CZ161" s="222"/>
      <c r="DA161" s="222"/>
      <c r="DB161" s="222"/>
      <c r="DC161" s="222"/>
      <c r="DD161" s="222"/>
      <c r="DE161" s="222"/>
      <c r="DF161" s="222"/>
      <c r="DG161" s="222"/>
      <c r="DH161" s="222"/>
      <c r="DI161" s="222"/>
      <c r="DJ161" s="222"/>
      <c r="DK161" s="222"/>
      <c r="DL161" s="222"/>
      <c r="DM161" s="222"/>
      <c r="DN161" s="222"/>
      <c r="DO161" s="222"/>
      <c r="DP161" s="222"/>
      <c r="DQ161" s="222"/>
      <c r="DR161" s="222"/>
      <c r="DS161" s="222"/>
      <c r="DT161" s="222"/>
      <c r="DU161" s="222"/>
      <c r="DV161" s="222"/>
      <c r="DW161" s="222"/>
      <c r="DX161" s="222"/>
      <c r="DY161" s="222"/>
      <c r="DZ161" s="222"/>
      <c r="EA161" s="222"/>
      <c r="EB161" s="222"/>
      <c r="EC161" s="222"/>
      <c r="ED161" s="222"/>
      <c r="EE161" s="222"/>
      <c r="EF161" s="222"/>
      <c r="EG161" s="222"/>
      <c r="EH161" s="222"/>
      <c r="EI161" s="222"/>
      <c r="EJ161" s="222"/>
      <c r="EK161" s="222"/>
      <c r="EL161" s="222"/>
      <c r="EM161" s="222"/>
      <c r="EN161" s="222"/>
      <c r="EO161" s="222"/>
      <c r="EP161" s="222"/>
      <c r="EQ161" s="222"/>
      <c r="ER161" s="222"/>
      <c r="ES161" s="222"/>
      <c r="ET161" s="222"/>
      <c r="EU161" s="222"/>
      <c r="EV161" s="222"/>
      <c r="EW161" s="222"/>
      <c r="EX161" s="222"/>
      <c r="EY161" s="222"/>
      <c r="EZ161" s="222"/>
      <c r="FA161" s="222"/>
      <c r="FB161" s="222"/>
      <c r="FC161" s="222"/>
      <c r="FD161" s="222"/>
      <c r="FE161" s="222"/>
      <c r="FF161" s="222"/>
      <c r="FG161" s="222"/>
      <c r="FH161" s="222"/>
      <c r="FI161" s="222"/>
      <c r="FJ161" s="222"/>
      <c r="FK161" s="222"/>
      <c r="FL161" s="222"/>
      <c r="FM161" s="222"/>
      <c r="FN161" s="222"/>
      <c r="FO161" s="222"/>
      <c r="FP161" s="222"/>
      <c r="FQ161" s="222"/>
      <c r="FR161" s="222"/>
      <c r="FS161" s="222"/>
      <c r="FT161" s="222"/>
      <c r="FU161" s="222"/>
      <c r="FV161" s="222"/>
      <c r="FW161" s="222"/>
      <c r="FX161" s="222"/>
      <c r="FY161" s="222"/>
      <c r="FZ161" s="222"/>
      <c r="GA161" s="222"/>
      <c r="GB161" s="222"/>
      <c r="GC161" s="222"/>
      <c r="GD161" s="222"/>
      <c r="GE161" s="222"/>
      <c r="GF161" s="222"/>
      <c r="GG161" s="222"/>
      <c r="GH161" s="222"/>
      <c r="GI161" s="222"/>
      <c r="GJ161" s="222"/>
      <c r="GK161" s="222"/>
      <c r="GL161" s="222"/>
      <c r="GM161" s="222"/>
      <c r="GN161" s="222"/>
      <c r="GO161" s="222"/>
      <c r="GP161" s="222"/>
      <c r="GQ161" s="222"/>
      <c r="GR161" s="222"/>
      <c r="GS161" s="222"/>
      <c r="GT161" s="222"/>
      <c r="GU161" s="222"/>
      <c r="GV161" s="222"/>
      <c r="GW161" s="222"/>
      <c r="GX161" s="222"/>
      <c r="GY161" s="222"/>
      <c r="GZ161" s="222"/>
      <c r="HA161" s="222"/>
      <c r="HB161" s="222"/>
      <c r="HC161" s="222"/>
      <c r="HD161" s="222"/>
      <c r="HE161" s="222"/>
      <c r="HF161" s="222"/>
      <c r="HG161" s="222"/>
      <c r="HH161" s="222"/>
      <c r="HI161" s="222"/>
      <c r="HJ161" s="222"/>
      <c r="HK161" s="222"/>
      <c r="HL161" s="222"/>
      <c r="HM161" s="222"/>
      <c r="HN161" s="222"/>
      <c r="HO161" s="222"/>
      <c r="HP161" s="222"/>
      <c r="HQ161" s="222"/>
      <c r="HR161" s="222"/>
      <c r="HS161" s="222"/>
      <c r="HT161" s="222"/>
      <c r="HU161" s="222"/>
      <c r="HV161" s="222"/>
      <c r="HW161" s="222"/>
      <c r="HX161" s="222"/>
      <c r="HY161" s="222"/>
      <c r="HZ161" s="222"/>
      <c r="IA161" s="222"/>
      <c r="IB161" s="222"/>
      <c r="IC161" s="222"/>
      <c r="ID161" s="222"/>
      <c r="IE161" s="222"/>
      <c r="IF161" s="222"/>
      <c r="IG161" s="222"/>
      <c r="IH161" s="222"/>
      <c r="II161" s="222"/>
      <c r="IJ161" s="222"/>
      <c r="IK161" s="222"/>
      <c r="IL161" s="222"/>
      <c r="IM161" s="222"/>
      <c r="IN161" s="222"/>
      <c r="IO161" s="222"/>
      <c r="IP161" s="222"/>
      <c r="IQ161" s="222"/>
      <c r="IR161" s="222"/>
      <c r="IS161" s="222"/>
      <c r="IT161" s="222"/>
      <c r="IU161" s="222"/>
      <c r="IV161" s="222"/>
    </row>
    <row r="162" spans="1:256" s="139" customFormat="1">
      <c r="A162" s="160">
        <v>5</v>
      </c>
      <c r="B162" s="123" t="s">
        <v>156</v>
      </c>
      <c r="C162" s="136">
        <v>1</v>
      </c>
      <c r="D162" s="144" t="s">
        <v>16</v>
      </c>
      <c r="E162" s="224">
        <f>20989.8*1.18</f>
        <v>24767.963999999996</v>
      </c>
      <c r="F162" s="150">
        <f t="shared" si="15"/>
        <v>24767.96</v>
      </c>
      <c r="G162" s="150">
        <f t="shared" si="13"/>
        <v>24767.96</v>
      </c>
      <c r="H162" s="223"/>
      <c r="I162" s="221"/>
      <c r="J162" s="221"/>
      <c r="K162" s="222"/>
      <c r="L162" s="222"/>
      <c r="M162" s="222"/>
      <c r="N162" s="222"/>
      <c r="O162" s="222"/>
      <c r="P162" s="222"/>
      <c r="Q162" s="222"/>
      <c r="R162" s="222"/>
      <c r="S162" s="222"/>
      <c r="T162" s="222"/>
      <c r="U162" s="222"/>
      <c r="V162" s="222"/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/>
      <c r="AG162" s="222"/>
      <c r="AH162" s="222"/>
      <c r="AI162" s="222"/>
      <c r="AJ162" s="222"/>
      <c r="AK162" s="222"/>
      <c r="AL162" s="222"/>
      <c r="AM162" s="222"/>
      <c r="AN162" s="222"/>
      <c r="AO162" s="222"/>
      <c r="AP162" s="222"/>
      <c r="AQ162" s="222"/>
      <c r="AR162" s="222"/>
      <c r="AS162" s="222"/>
      <c r="AT162" s="222"/>
      <c r="AU162" s="222"/>
      <c r="AV162" s="222"/>
      <c r="AW162" s="222"/>
      <c r="AX162" s="222"/>
      <c r="AY162" s="222"/>
      <c r="AZ162" s="222"/>
      <c r="BA162" s="222"/>
      <c r="BB162" s="222"/>
      <c r="BC162" s="222"/>
      <c r="BD162" s="222"/>
      <c r="BE162" s="222"/>
      <c r="BF162" s="222"/>
      <c r="BG162" s="222"/>
      <c r="BH162" s="222"/>
      <c r="BI162" s="222"/>
      <c r="BJ162" s="222"/>
      <c r="BK162" s="222"/>
      <c r="BL162" s="222"/>
      <c r="BM162" s="222"/>
      <c r="BN162" s="222"/>
      <c r="BO162" s="222"/>
      <c r="BP162" s="222"/>
      <c r="BQ162" s="222"/>
      <c r="BR162" s="222"/>
      <c r="BS162" s="222"/>
      <c r="BT162" s="222"/>
      <c r="BU162" s="222"/>
      <c r="BV162" s="222"/>
      <c r="BW162" s="222"/>
      <c r="BX162" s="222"/>
      <c r="BY162" s="222"/>
      <c r="BZ162" s="222"/>
      <c r="CA162" s="222"/>
      <c r="CB162" s="222"/>
      <c r="CC162" s="222"/>
      <c r="CD162" s="222"/>
      <c r="CE162" s="222"/>
      <c r="CF162" s="222"/>
      <c r="CG162" s="222"/>
      <c r="CH162" s="222"/>
      <c r="CI162" s="222"/>
      <c r="CJ162" s="222"/>
      <c r="CK162" s="222"/>
      <c r="CL162" s="222"/>
      <c r="CM162" s="222"/>
      <c r="CN162" s="222"/>
      <c r="CO162" s="222"/>
      <c r="CP162" s="222"/>
      <c r="CQ162" s="222"/>
      <c r="CR162" s="222"/>
      <c r="CS162" s="222"/>
      <c r="CT162" s="222"/>
      <c r="CU162" s="222"/>
      <c r="CV162" s="222"/>
      <c r="CW162" s="222"/>
      <c r="CX162" s="222"/>
      <c r="CY162" s="222"/>
      <c r="CZ162" s="222"/>
      <c r="DA162" s="222"/>
      <c r="DB162" s="222"/>
      <c r="DC162" s="222"/>
      <c r="DD162" s="222"/>
      <c r="DE162" s="222"/>
      <c r="DF162" s="222"/>
      <c r="DG162" s="222"/>
      <c r="DH162" s="222"/>
      <c r="DI162" s="222"/>
      <c r="DJ162" s="222"/>
      <c r="DK162" s="222"/>
      <c r="DL162" s="222"/>
      <c r="DM162" s="222"/>
      <c r="DN162" s="222"/>
      <c r="DO162" s="222"/>
      <c r="DP162" s="222"/>
      <c r="DQ162" s="222"/>
      <c r="DR162" s="222"/>
      <c r="DS162" s="222"/>
      <c r="DT162" s="222"/>
      <c r="DU162" s="222"/>
      <c r="DV162" s="222"/>
      <c r="DW162" s="222"/>
      <c r="DX162" s="222"/>
      <c r="DY162" s="222"/>
      <c r="DZ162" s="222"/>
      <c r="EA162" s="222"/>
      <c r="EB162" s="222"/>
      <c r="EC162" s="222"/>
      <c r="ED162" s="222"/>
      <c r="EE162" s="222"/>
      <c r="EF162" s="222"/>
      <c r="EG162" s="222"/>
      <c r="EH162" s="222"/>
      <c r="EI162" s="222"/>
      <c r="EJ162" s="222"/>
      <c r="EK162" s="222"/>
      <c r="EL162" s="222"/>
      <c r="EM162" s="222"/>
      <c r="EN162" s="222"/>
      <c r="EO162" s="222"/>
      <c r="EP162" s="222"/>
      <c r="EQ162" s="222"/>
      <c r="ER162" s="222"/>
      <c r="ES162" s="222"/>
      <c r="ET162" s="222"/>
      <c r="EU162" s="222"/>
      <c r="EV162" s="222"/>
      <c r="EW162" s="222"/>
      <c r="EX162" s="222"/>
      <c r="EY162" s="222"/>
      <c r="EZ162" s="222"/>
      <c r="FA162" s="222"/>
      <c r="FB162" s="222"/>
      <c r="FC162" s="222"/>
      <c r="FD162" s="222"/>
      <c r="FE162" s="222"/>
      <c r="FF162" s="222"/>
      <c r="FG162" s="222"/>
      <c r="FH162" s="222"/>
      <c r="FI162" s="222"/>
      <c r="FJ162" s="222"/>
      <c r="FK162" s="222"/>
      <c r="FL162" s="222"/>
      <c r="FM162" s="222"/>
      <c r="FN162" s="222"/>
      <c r="FO162" s="222"/>
      <c r="FP162" s="222"/>
      <c r="FQ162" s="222"/>
      <c r="FR162" s="222"/>
      <c r="FS162" s="222"/>
      <c r="FT162" s="222"/>
      <c r="FU162" s="222"/>
      <c r="FV162" s="222"/>
      <c r="FW162" s="222"/>
      <c r="FX162" s="222"/>
      <c r="FY162" s="222"/>
      <c r="FZ162" s="222"/>
      <c r="GA162" s="222"/>
      <c r="GB162" s="222"/>
      <c r="GC162" s="222"/>
      <c r="GD162" s="222"/>
      <c r="GE162" s="222"/>
      <c r="GF162" s="222"/>
      <c r="GG162" s="222"/>
      <c r="GH162" s="222"/>
      <c r="GI162" s="222"/>
      <c r="GJ162" s="222"/>
      <c r="GK162" s="222"/>
      <c r="GL162" s="222"/>
      <c r="GM162" s="222"/>
      <c r="GN162" s="222"/>
      <c r="GO162" s="222"/>
      <c r="GP162" s="222"/>
      <c r="GQ162" s="222"/>
      <c r="GR162" s="222"/>
      <c r="GS162" s="222"/>
      <c r="GT162" s="222"/>
      <c r="GU162" s="222"/>
      <c r="GV162" s="222"/>
      <c r="GW162" s="222"/>
      <c r="GX162" s="222"/>
      <c r="GY162" s="222"/>
      <c r="GZ162" s="222"/>
      <c r="HA162" s="222"/>
      <c r="HB162" s="222"/>
      <c r="HC162" s="222"/>
      <c r="HD162" s="222"/>
      <c r="HE162" s="222"/>
      <c r="HF162" s="222"/>
      <c r="HG162" s="222"/>
      <c r="HH162" s="222"/>
      <c r="HI162" s="222"/>
      <c r="HJ162" s="222"/>
      <c r="HK162" s="222"/>
      <c r="HL162" s="222"/>
      <c r="HM162" s="222"/>
      <c r="HN162" s="222"/>
      <c r="HO162" s="222"/>
      <c r="HP162" s="222"/>
      <c r="HQ162" s="222"/>
      <c r="HR162" s="222"/>
      <c r="HS162" s="222"/>
      <c r="HT162" s="222"/>
      <c r="HU162" s="222"/>
      <c r="HV162" s="222"/>
      <c r="HW162" s="222"/>
      <c r="HX162" s="222"/>
      <c r="HY162" s="222"/>
      <c r="HZ162" s="222"/>
      <c r="IA162" s="222"/>
      <c r="IB162" s="222"/>
      <c r="IC162" s="222"/>
      <c r="ID162" s="222"/>
      <c r="IE162" s="222"/>
      <c r="IF162" s="222"/>
      <c r="IG162" s="222"/>
      <c r="IH162" s="222"/>
      <c r="II162" s="222"/>
      <c r="IJ162" s="222"/>
      <c r="IK162" s="222"/>
      <c r="IL162" s="222"/>
      <c r="IM162" s="222"/>
      <c r="IN162" s="222"/>
      <c r="IO162" s="222"/>
      <c r="IP162" s="222"/>
      <c r="IQ162" s="222"/>
      <c r="IR162" s="222"/>
      <c r="IS162" s="222"/>
      <c r="IT162" s="222"/>
      <c r="IU162" s="222"/>
      <c r="IV162" s="222"/>
    </row>
    <row r="163" spans="1:256" s="139" customFormat="1">
      <c r="A163" s="160">
        <v>6</v>
      </c>
      <c r="B163" s="123" t="s">
        <v>157</v>
      </c>
      <c r="C163" s="136">
        <v>1</v>
      </c>
      <c r="D163" s="144" t="s">
        <v>16</v>
      </c>
      <c r="E163" s="224">
        <f>1923.01*1.18</f>
        <v>2269.1518000000001</v>
      </c>
      <c r="F163" s="150">
        <f t="shared" si="15"/>
        <v>2269.15</v>
      </c>
      <c r="G163" s="150">
        <f t="shared" si="13"/>
        <v>2269.15</v>
      </c>
      <c r="H163" s="223"/>
      <c r="I163" s="221"/>
      <c r="J163" s="221"/>
      <c r="K163" s="222"/>
      <c r="L163" s="222"/>
      <c r="M163" s="222"/>
      <c r="N163" s="222"/>
      <c r="O163" s="222"/>
      <c r="P163" s="222"/>
      <c r="Q163" s="222"/>
      <c r="R163" s="222"/>
      <c r="S163" s="222"/>
      <c r="T163" s="222"/>
      <c r="U163" s="222"/>
      <c r="V163" s="222"/>
      <c r="W163" s="222"/>
      <c r="X163" s="222"/>
      <c r="Y163" s="222"/>
      <c r="Z163" s="222"/>
      <c r="AA163" s="222"/>
      <c r="AB163" s="222"/>
      <c r="AC163" s="222"/>
      <c r="AD163" s="222"/>
      <c r="AE163" s="222"/>
      <c r="AF163" s="222"/>
      <c r="AG163" s="222"/>
      <c r="AH163" s="222"/>
      <c r="AI163" s="222"/>
      <c r="AJ163" s="222"/>
      <c r="AK163" s="222"/>
      <c r="AL163" s="222"/>
      <c r="AM163" s="222"/>
      <c r="AN163" s="222"/>
      <c r="AO163" s="222"/>
      <c r="AP163" s="222"/>
      <c r="AQ163" s="222"/>
      <c r="AR163" s="222"/>
      <c r="AS163" s="222"/>
      <c r="AT163" s="222"/>
      <c r="AU163" s="222"/>
      <c r="AV163" s="222"/>
      <c r="AW163" s="222"/>
      <c r="AX163" s="222"/>
      <c r="AY163" s="222"/>
      <c r="AZ163" s="222"/>
      <c r="BA163" s="222"/>
      <c r="BB163" s="222"/>
      <c r="BC163" s="222"/>
      <c r="BD163" s="222"/>
      <c r="BE163" s="222"/>
      <c r="BF163" s="222"/>
      <c r="BG163" s="222"/>
      <c r="BH163" s="222"/>
      <c r="BI163" s="222"/>
      <c r="BJ163" s="222"/>
      <c r="BK163" s="222"/>
      <c r="BL163" s="222"/>
      <c r="BM163" s="222"/>
      <c r="BN163" s="222"/>
      <c r="BO163" s="222"/>
      <c r="BP163" s="222"/>
      <c r="BQ163" s="222"/>
      <c r="BR163" s="222"/>
      <c r="BS163" s="222"/>
      <c r="BT163" s="222"/>
      <c r="BU163" s="222"/>
      <c r="BV163" s="222"/>
      <c r="BW163" s="222"/>
      <c r="BX163" s="222"/>
      <c r="BY163" s="222"/>
      <c r="BZ163" s="222"/>
      <c r="CA163" s="222"/>
      <c r="CB163" s="222"/>
      <c r="CC163" s="222"/>
      <c r="CD163" s="222"/>
      <c r="CE163" s="222"/>
      <c r="CF163" s="222"/>
      <c r="CG163" s="222"/>
      <c r="CH163" s="222"/>
      <c r="CI163" s="222"/>
      <c r="CJ163" s="222"/>
      <c r="CK163" s="222"/>
      <c r="CL163" s="222"/>
      <c r="CM163" s="222"/>
      <c r="CN163" s="222"/>
      <c r="CO163" s="222"/>
      <c r="CP163" s="222"/>
      <c r="CQ163" s="222"/>
      <c r="CR163" s="222"/>
      <c r="CS163" s="222"/>
      <c r="CT163" s="222"/>
      <c r="CU163" s="222"/>
      <c r="CV163" s="222"/>
      <c r="CW163" s="222"/>
      <c r="CX163" s="222"/>
      <c r="CY163" s="222"/>
      <c r="CZ163" s="222"/>
      <c r="DA163" s="222"/>
      <c r="DB163" s="222"/>
      <c r="DC163" s="222"/>
      <c r="DD163" s="222"/>
      <c r="DE163" s="222"/>
      <c r="DF163" s="222"/>
      <c r="DG163" s="222"/>
      <c r="DH163" s="222"/>
      <c r="DI163" s="222"/>
      <c r="DJ163" s="222"/>
      <c r="DK163" s="222"/>
      <c r="DL163" s="222"/>
      <c r="DM163" s="222"/>
      <c r="DN163" s="222"/>
      <c r="DO163" s="222"/>
      <c r="DP163" s="222"/>
      <c r="DQ163" s="222"/>
      <c r="DR163" s="222"/>
      <c r="DS163" s="222"/>
      <c r="DT163" s="222"/>
      <c r="DU163" s="222"/>
      <c r="DV163" s="222"/>
      <c r="DW163" s="222"/>
      <c r="DX163" s="222"/>
      <c r="DY163" s="222"/>
      <c r="DZ163" s="222"/>
      <c r="EA163" s="222"/>
      <c r="EB163" s="222"/>
      <c r="EC163" s="222"/>
      <c r="ED163" s="222"/>
      <c r="EE163" s="222"/>
      <c r="EF163" s="222"/>
      <c r="EG163" s="222"/>
      <c r="EH163" s="222"/>
      <c r="EI163" s="222"/>
      <c r="EJ163" s="222"/>
      <c r="EK163" s="222"/>
      <c r="EL163" s="222"/>
      <c r="EM163" s="222"/>
      <c r="EN163" s="222"/>
      <c r="EO163" s="222"/>
      <c r="EP163" s="222"/>
      <c r="EQ163" s="222"/>
      <c r="ER163" s="222"/>
      <c r="ES163" s="222"/>
      <c r="ET163" s="222"/>
      <c r="EU163" s="222"/>
      <c r="EV163" s="222"/>
      <c r="EW163" s="222"/>
      <c r="EX163" s="222"/>
      <c r="EY163" s="222"/>
      <c r="EZ163" s="222"/>
      <c r="FA163" s="222"/>
      <c r="FB163" s="222"/>
      <c r="FC163" s="222"/>
      <c r="FD163" s="222"/>
      <c r="FE163" s="222"/>
      <c r="FF163" s="222"/>
      <c r="FG163" s="222"/>
      <c r="FH163" s="222"/>
      <c r="FI163" s="222"/>
      <c r="FJ163" s="222"/>
      <c r="FK163" s="222"/>
      <c r="FL163" s="222"/>
      <c r="FM163" s="222"/>
      <c r="FN163" s="222"/>
      <c r="FO163" s="222"/>
      <c r="FP163" s="222"/>
      <c r="FQ163" s="222"/>
      <c r="FR163" s="222"/>
      <c r="FS163" s="222"/>
      <c r="FT163" s="222"/>
      <c r="FU163" s="222"/>
      <c r="FV163" s="222"/>
      <c r="FW163" s="222"/>
      <c r="FX163" s="222"/>
      <c r="FY163" s="222"/>
      <c r="FZ163" s="222"/>
      <c r="GA163" s="222"/>
      <c r="GB163" s="222"/>
      <c r="GC163" s="222"/>
      <c r="GD163" s="222"/>
      <c r="GE163" s="222"/>
      <c r="GF163" s="222"/>
      <c r="GG163" s="222"/>
      <c r="GH163" s="222"/>
      <c r="GI163" s="222"/>
      <c r="GJ163" s="222"/>
      <c r="GK163" s="222"/>
      <c r="GL163" s="222"/>
      <c r="GM163" s="222"/>
      <c r="GN163" s="222"/>
      <c r="GO163" s="222"/>
      <c r="GP163" s="222"/>
      <c r="GQ163" s="222"/>
      <c r="GR163" s="222"/>
      <c r="GS163" s="222"/>
      <c r="GT163" s="222"/>
      <c r="GU163" s="222"/>
      <c r="GV163" s="222"/>
      <c r="GW163" s="222"/>
      <c r="GX163" s="222"/>
      <c r="GY163" s="222"/>
      <c r="GZ163" s="222"/>
      <c r="HA163" s="222"/>
      <c r="HB163" s="222"/>
      <c r="HC163" s="222"/>
      <c r="HD163" s="222"/>
      <c r="HE163" s="222"/>
      <c r="HF163" s="222"/>
      <c r="HG163" s="222"/>
      <c r="HH163" s="222"/>
      <c r="HI163" s="222"/>
      <c r="HJ163" s="222"/>
      <c r="HK163" s="222"/>
      <c r="HL163" s="222"/>
      <c r="HM163" s="222"/>
      <c r="HN163" s="222"/>
      <c r="HO163" s="222"/>
      <c r="HP163" s="222"/>
      <c r="HQ163" s="222"/>
      <c r="HR163" s="222"/>
      <c r="HS163" s="222"/>
      <c r="HT163" s="222"/>
      <c r="HU163" s="222"/>
      <c r="HV163" s="222"/>
      <c r="HW163" s="222"/>
      <c r="HX163" s="222"/>
      <c r="HY163" s="222"/>
      <c r="HZ163" s="222"/>
      <c r="IA163" s="222"/>
      <c r="IB163" s="222"/>
      <c r="IC163" s="222"/>
      <c r="ID163" s="222"/>
      <c r="IE163" s="222"/>
      <c r="IF163" s="222"/>
      <c r="IG163" s="222"/>
      <c r="IH163" s="222"/>
      <c r="II163" s="222"/>
      <c r="IJ163" s="222"/>
      <c r="IK163" s="222"/>
      <c r="IL163" s="222"/>
      <c r="IM163" s="222"/>
      <c r="IN163" s="222"/>
      <c r="IO163" s="222"/>
      <c r="IP163" s="222"/>
      <c r="IQ163" s="222"/>
      <c r="IR163" s="222"/>
      <c r="IS163" s="222"/>
      <c r="IT163" s="222"/>
      <c r="IU163" s="222"/>
      <c r="IV163" s="222"/>
    </row>
    <row r="164" spans="1:256" s="139" customFormat="1">
      <c r="A164" s="160">
        <v>7</v>
      </c>
      <c r="B164" s="123" t="s">
        <v>158</v>
      </c>
      <c r="C164" s="136">
        <v>1</v>
      </c>
      <c r="D164" s="144" t="s">
        <v>16</v>
      </c>
      <c r="E164" s="224">
        <f>12062.49*1.18</f>
        <v>14233.7382</v>
      </c>
      <c r="F164" s="150">
        <f t="shared" si="15"/>
        <v>14233.74</v>
      </c>
      <c r="G164" s="150">
        <f t="shared" si="13"/>
        <v>14233.74</v>
      </c>
      <c r="H164" s="223"/>
      <c r="I164" s="221"/>
      <c r="J164" s="221"/>
      <c r="K164" s="222"/>
      <c r="L164" s="222"/>
      <c r="M164" s="222"/>
      <c r="N164" s="222"/>
      <c r="O164" s="222"/>
      <c r="P164" s="222"/>
      <c r="Q164" s="222"/>
      <c r="R164" s="222"/>
      <c r="S164" s="222"/>
      <c r="T164" s="222"/>
      <c r="U164" s="222"/>
      <c r="V164" s="222"/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/>
      <c r="AG164" s="222"/>
      <c r="AH164" s="222"/>
      <c r="AI164" s="222"/>
      <c r="AJ164" s="222"/>
      <c r="AK164" s="222"/>
      <c r="AL164" s="222"/>
      <c r="AM164" s="222"/>
      <c r="AN164" s="222"/>
      <c r="AO164" s="222"/>
      <c r="AP164" s="222"/>
      <c r="AQ164" s="222"/>
      <c r="AR164" s="222"/>
      <c r="AS164" s="222"/>
      <c r="AT164" s="222"/>
      <c r="AU164" s="222"/>
      <c r="AV164" s="222"/>
      <c r="AW164" s="222"/>
      <c r="AX164" s="222"/>
      <c r="AY164" s="222"/>
      <c r="AZ164" s="222"/>
      <c r="BA164" s="222"/>
      <c r="BB164" s="222"/>
      <c r="BC164" s="222"/>
      <c r="BD164" s="222"/>
      <c r="BE164" s="222"/>
      <c r="BF164" s="222"/>
      <c r="BG164" s="222"/>
      <c r="BH164" s="222"/>
      <c r="BI164" s="222"/>
      <c r="BJ164" s="222"/>
      <c r="BK164" s="222"/>
      <c r="BL164" s="222"/>
      <c r="BM164" s="222"/>
      <c r="BN164" s="222"/>
      <c r="BO164" s="222"/>
      <c r="BP164" s="222"/>
      <c r="BQ164" s="222"/>
      <c r="BR164" s="222"/>
      <c r="BS164" s="222"/>
      <c r="BT164" s="222"/>
      <c r="BU164" s="222"/>
      <c r="BV164" s="222"/>
      <c r="BW164" s="222"/>
      <c r="BX164" s="222"/>
      <c r="BY164" s="222"/>
      <c r="BZ164" s="222"/>
      <c r="CA164" s="222"/>
      <c r="CB164" s="222"/>
      <c r="CC164" s="222"/>
      <c r="CD164" s="222"/>
      <c r="CE164" s="222"/>
      <c r="CF164" s="222"/>
      <c r="CG164" s="222"/>
      <c r="CH164" s="222"/>
      <c r="CI164" s="222"/>
      <c r="CJ164" s="222"/>
      <c r="CK164" s="222"/>
      <c r="CL164" s="222"/>
      <c r="CM164" s="222"/>
      <c r="CN164" s="222"/>
      <c r="CO164" s="222"/>
      <c r="CP164" s="222"/>
      <c r="CQ164" s="222"/>
      <c r="CR164" s="222"/>
      <c r="CS164" s="222"/>
      <c r="CT164" s="222"/>
      <c r="CU164" s="222"/>
      <c r="CV164" s="222"/>
      <c r="CW164" s="222"/>
      <c r="CX164" s="222"/>
      <c r="CY164" s="222"/>
      <c r="CZ164" s="222"/>
      <c r="DA164" s="222"/>
      <c r="DB164" s="222"/>
      <c r="DC164" s="222"/>
      <c r="DD164" s="222"/>
      <c r="DE164" s="222"/>
      <c r="DF164" s="222"/>
      <c r="DG164" s="222"/>
      <c r="DH164" s="222"/>
      <c r="DI164" s="222"/>
      <c r="DJ164" s="222"/>
      <c r="DK164" s="222"/>
      <c r="DL164" s="222"/>
      <c r="DM164" s="222"/>
      <c r="DN164" s="222"/>
      <c r="DO164" s="222"/>
      <c r="DP164" s="222"/>
      <c r="DQ164" s="222"/>
      <c r="DR164" s="222"/>
      <c r="DS164" s="222"/>
      <c r="DT164" s="222"/>
      <c r="DU164" s="222"/>
      <c r="DV164" s="222"/>
      <c r="DW164" s="222"/>
      <c r="DX164" s="222"/>
      <c r="DY164" s="222"/>
      <c r="DZ164" s="222"/>
      <c r="EA164" s="222"/>
      <c r="EB164" s="222"/>
      <c r="EC164" s="222"/>
      <c r="ED164" s="222"/>
      <c r="EE164" s="222"/>
      <c r="EF164" s="222"/>
      <c r="EG164" s="222"/>
      <c r="EH164" s="222"/>
      <c r="EI164" s="222"/>
      <c r="EJ164" s="222"/>
      <c r="EK164" s="222"/>
      <c r="EL164" s="222"/>
      <c r="EM164" s="222"/>
      <c r="EN164" s="222"/>
      <c r="EO164" s="222"/>
      <c r="EP164" s="222"/>
      <c r="EQ164" s="222"/>
      <c r="ER164" s="222"/>
      <c r="ES164" s="222"/>
      <c r="ET164" s="222"/>
      <c r="EU164" s="222"/>
      <c r="EV164" s="222"/>
      <c r="EW164" s="222"/>
      <c r="EX164" s="222"/>
      <c r="EY164" s="222"/>
      <c r="EZ164" s="222"/>
      <c r="FA164" s="222"/>
      <c r="FB164" s="222"/>
      <c r="FC164" s="222"/>
      <c r="FD164" s="222"/>
      <c r="FE164" s="222"/>
      <c r="FF164" s="222"/>
      <c r="FG164" s="222"/>
      <c r="FH164" s="222"/>
      <c r="FI164" s="222"/>
      <c r="FJ164" s="222"/>
      <c r="FK164" s="222"/>
      <c r="FL164" s="222"/>
      <c r="FM164" s="222"/>
      <c r="FN164" s="222"/>
      <c r="FO164" s="222"/>
      <c r="FP164" s="222"/>
      <c r="FQ164" s="222"/>
      <c r="FR164" s="222"/>
      <c r="FS164" s="222"/>
      <c r="FT164" s="222"/>
      <c r="FU164" s="222"/>
      <c r="FV164" s="222"/>
      <c r="FW164" s="222"/>
      <c r="FX164" s="222"/>
      <c r="FY164" s="222"/>
      <c r="FZ164" s="222"/>
      <c r="GA164" s="222"/>
      <c r="GB164" s="222"/>
      <c r="GC164" s="222"/>
      <c r="GD164" s="222"/>
      <c r="GE164" s="222"/>
      <c r="GF164" s="222"/>
      <c r="GG164" s="222"/>
      <c r="GH164" s="222"/>
      <c r="GI164" s="222"/>
      <c r="GJ164" s="222"/>
      <c r="GK164" s="222"/>
      <c r="GL164" s="222"/>
      <c r="GM164" s="222"/>
      <c r="GN164" s="222"/>
      <c r="GO164" s="222"/>
      <c r="GP164" s="222"/>
      <c r="GQ164" s="222"/>
      <c r="GR164" s="222"/>
      <c r="GS164" s="222"/>
      <c r="GT164" s="222"/>
      <c r="GU164" s="222"/>
      <c r="GV164" s="222"/>
      <c r="GW164" s="222"/>
      <c r="GX164" s="222"/>
      <c r="GY164" s="222"/>
      <c r="GZ164" s="222"/>
      <c r="HA164" s="222"/>
      <c r="HB164" s="222"/>
      <c r="HC164" s="222"/>
      <c r="HD164" s="222"/>
      <c r="HE164" s="222"/>
      <c r="HF164" s="222"/>
      <c r="HG164" s="222"/>
      <c r="HH164" s="222"/>
      <c r="HI164" s="222"/>
      <c r="HJ164" s="222"/>
      <c r="HK164" s="222"/>
      <c r="HL164" s="222"/>
      <c r="HM164" s="222"/>
      <c r="HN164" s="222"/>
      <c r="HO164" s="222"/>
      <c r="HP164" s="222"/>
      <c r="HQ164" s="222"/>
      <c r="HR164" s="222"/>
      <c r="HS164" s="222"/>
      <c r="HT164" s="222"/>
      <c r="HU164" s="222"/>
      <c r="HV164" s="222"/>
      <c r="HW164" s="222"/>
      <c r="HX164" s="222"/>
      <c r="HY164" s="222"/>
      <c r="HZ164" s="222"/>
      <c r="IA164" s="222"/>
      <c r="IB164" s="222"/>
      <c r="IC164" s="222"/>
      <c r="ID164" s="222"/>
      <c r="IE164" s="222"/>
      <c r="IF164" s="222"/>
      <c r="IG164" s="222"/>
      <c r="IH164" s="222"/>
      <c r="II164" s="222"/>
      <c r="IJ164" s="222"/>
      <c r="IK164" s="222"/>
      <c r="IL164" s="222"/>
      <c r="IM164" s="222"/>
      <c r="IN164" s="222"/>
      <c r="IO164" s="222"/>
      <c r="IP164" s="222"/>
      <c r="IQ164" s="222"/>
      <c r="IR164" s="222"/>
      <c r="IS164" s="222"/>
      <c r="IT164" s="222"/>
      <c r="IU164" s="222"/>
      <c r="IV164" s="222"/>
    </row>
    <row r="165" spans="1:256" s="139" customFormat="1">
      <c r="A165" s="160">
        <v>8</v>
      </c>
      <c r="B165" s="123" t="s">
        <v>159</v>
      </c>
      <c r="C165" s="136">
        <v>1</v>
      </c>
      <c r="D165" s="144" t="s">
        <v>16</v>
      </c>
      <c r="E165" s="224">
        <f>881.4*1.18</f>
        <v>1040.0519999999999</v>
      </c>
      <c r="F165" s="150">
        <f t="shared" si="15"/>
        <v>1040.05</v>
      </c>
      <c r="G165" s="150">
        <f t="shared" si="13"/>
        <v>1040.05</v>
      </c>
    </row>
    <row r="166" spans="1:256" s="139" customFormat="1">
      <c r="A166" s="160">
        <v>9</v>
      </c>
      <c r="B166" s="123" t="s">
        <v>160</v>
      </c>
      <c r="C166" s="136">
        <v>1</v>
      </c>
      <c r="D166" s="144" t="s">
        <v>16</v>
      </c>
      <c r="E166" s="224">
        <f>2100*1.18</f>
        <v>2478</v>
      </c>
      <c r="F166" s="150">
        <f t="shared" si="15"/>
        <v>2478</v>
      </c>
      <c r="G166" s="150">
        <f t="shared" si="13"/>
        <v>2478</v>
      </c>
    </row>
    <row r="167" spans="1:256" s="139" customFormat="1">
      <c r="A167" s="160">
        <v>10</v>
      </c>
      <c r="B167" s="123" t="s">
        <v>161</v>
      </c>
      <c r="C167" s="136">
        <v>1</v>
      </c>
      <c r="D167" s="144" t="s">
        <v>16</v>
      </c>
      <c r="E167" s="224">
        <f>1800*1.18</f>
        <v>2124</v>
      </c>
      <c r="F167" s="150">
        <f t="shared" si="15"/>
        <v>2124</v>
      </c>
      <c r="G167" s="150">
        <f t="shared" si="13"/>
        <v>2124</v>
      </c>
    </row>
    <row r="168" spans="1:256" s="139" customFormat="1">
      <c r="A168" s="160"/>
      <c r="B168" s="123"/>
      <c r="C168" s="136"/>
      <c r="D168" s="144"/>
      <c r="E168" s="224"/>
      <c r="F168" s="150"/>
      <c r="G168" s="150">
        <f t="shared" si="13"/>
        <v>0</v>
      </c>
    </row>
    <row r="169" spans="1:256" s="139" customFormat="1">
      <c r="A169" s="160">
        <v>11</v>
      </c>
      <c r="B169" s="123" t="s">
        <v>154</v>
      </c>
      <c r="C169" s="136">
        <v>1</v>
      </c>
      <c r="D169" s="144" t="s">
        <v>16</v>
      </c>
      <c r="E169" s="224">
        <v>50000</v>
      </c>
      <c r="F169" s="150">
        <f>ROUND((C169*E169),2)</f>
        <v>50000</v>
      </c>
      <c r="G169" s="150">
        <f t="shared" si="13"/>
        <v>50000</v>
      </c>
    </row>
    <row r="170" spans="1:256" s="139" customFormat="1">
      <c r="A170" s="160"/>
      <c r="B170" s="151"/>
      <c r="C170" s="136"/>
      <c r="D170" s="144"/>
      <c r="E170" s="224"/>
      <c r="F170" s="150"/>
      <c r="G170" s="150">
        <f t="shared" si="13"/>
        <v>0</v>
      </c>
    </row>
    <row r="171" spans="1:256" s="139" customFormat="1">
      <c r="A171" s="160"/>
      <c r="B171" s="151"/>
      <c r="C171" s="136"/>
      <c r="D171" s="144"/>
      <c r="E171" s="226"/>
      <c r="F171" s="227"/>
      <c r="G171" s="150">
        <f t="shared" si="13"/>
        <v>0</v>
      </c>
    </row>
    <row r="172" spans="1:256">
      <c r="A172" s="94"/>
      <c r="B172" s="95" t="s">
        <v>18</v>
      </c>
      <c r="C172" s="96"/>
      <c r="D172" s="97"/>
      <c r="E172" s="96"/>
      <c r="F172" s="98">
        <f>SUM(F15:F171)</f>
        <v>16463525.229999995</v>
      </c>
      <c r="G172" s="30">
        <f t="shared" si="13"/>
        <v>0</v>
      </c>
    </row>
    <row r="173" spans="1:256">
      <c r="A173" s="46"/>
      <c r="B173" s="67"/>
      <c r="C173" s="21"/>
      <c r="D173" s="22"/>
      <c r="E173" s="93"/>
      <c r="F173" s="31"/>
      <c r="G173" s="30">
        <f t="shared" si="13"/>
        <v>0</v>
      </c>
    </row>
    <row r="174" spans="1:256">
      <c r="A174" s="99" t="s">
        <v>27</v>
      </c>
      <c r="B174" s="100" t="s">
        <v>53</v>
      </c>
      <c r="C174" s="21"/>
      <c r="D174" s="23"/>
      <c r="E174" s="21"/>
      <c r="F174" s="24"/>
      <c r="G174" s="30">
        <f t="shared" si="13"/>
        <v>0</v>
      </c>
    </row>
    <row r="175" spans="1:256" ht="63.75">
      <c r="A175" s="47">
        <v>1</v>
      </c>
      <c r="B175" s="67" t="s">
        <v>54</v>
      </c>
      <c r="C175" s="21">
        <v>1</v>
      </c>
      <c r="D175" s="23" t="s">
        <v>16</v>
      </c>
      <c r="E175" s="21">
        <v>43500</v>
      </c>
      <c r="F175" s="24">
        <f>E175*C175</f>
        <v>43500</v>
      </c>
      <c r="G175" s="30">
        <f t="shared" si="13"/>
        <v>43500</v>
      </c>
    </row>
    <row r="176" spans="1:256" ht="32.25" customHeight="1">
      <c r="A176" s="47">
        <v>2</v>
      </c>
      <c r="B176" s="101" t="s">
        <v>55</v>
      </c>
      <c r="C176" s="21">
        <v>3</v>
      </c>
      <c r="D176" s="23" t="s">
        <v>113</v>
      </c>
      <c r="E176" s="21">
        <v>32500</v>
      </c>
      <c r="F176" s="24">
        <f>E176*C176</f>
        <v>97500</v>
      </c>
      <c r="G176" s="30">
        <f t="shared" si="13"/>
        <v>97500</v>
      </c>
    </row>
    <row r="177" spans="1:9">
      <c r="A177" s="77"/>
      <c r="B177" s="78" t="s">
        <v>101</v>
      </c>
      <c r="C177" s="79"/>
      <c r="D177" s="80"/>
      <c r="E177" s="79"/>
      <c r="F177" s="81">
        <f>SUM(F175:F176)</f>
        <v>141000</v>
      </c>
      <c r="G177" s="30">
        <f t="shared" si="13"/>
        <v>0</v>
      </c>
    </row>
    <row r="178" spans="1:9">
      <c r="A178" s="10"/>
      <c r="B178" s="11"/>
      <c r="C178" s="21"/>
      <c r="D178" s="22"/>
      <c r="E178" s="10"/>
      <c r="F178" s="12"/>
      <c r="G178" s="113">
        <f>SUM(G16:G177)</f>
        <v>16607697.779999996</v>
      </c>
    </row>
    <row r="179" spans="1:9">
      <c r="A179" s="88"/>
      <c r="B179" s="89" t="s">
        <v>43</v>
      </c>
      <c r="C179" s="90"/>
      <c r="D179" s="91"/>
      <c r="E179" s="90"/>
      <c r="F179" s="92">
        <f>F172+F177</f>
        <v>16604525.229999995</v>
      </c>
    </row>
    <row r="180" spans="1:9">
      <c r="A180" s="77"/>
      <c r="B180" s="78" t="s">
        <v>43</v>
      </c>
      <c r="C180" s="79"/>
      <c r="D180" s="80"/>
      <c r="E180" s="79"/>
      <c r="F180" s="81">
        <f>+F179</f>
        <v>16604525.229999995</v>
      </c>
    </row>
    <row r="181" spans="1:9">
      <c r="A181" s="10"/>
      <c r="B181" s="35"/>
      <c r="C181" s="21"/>
      <c r="D181" s="22"/>
      <c r="E181" s="10"/>
      <c r="F181" s="5"/>
    </row>
    <row r="182" spans="1:9">
      <c r="A182" s="48"/>
      <c r="B182" s="49" t="s">
        <v>0</v>
      </c>
      <c r="C182" s="49"/>
      <c r="D182" s="76"/>
      <c r="E182" s="50"/>
      <c r="F182" s="46"/>
      <c r="I182" s="108"/>
    </row>
    <row r="183" spans="1:9">
      <c r="A183" s="51"/>
      <c r="B183" s="52" t="s">
        <v>2</v>
      </c>
      <c r="C183" s="51">
        <v>0.1</v>
      </c>
      <c r="D183" s="105"/>
      <c r="E183" s="54"/>
      <c r="F183" s="55">
        <f t="shared" ref="F183:F188" si="16">C183*$F$179</f>
        <v>1660452.5229999996</v>
      </c>
      <c r="I183" s="108"/>
    </row>
    <row r="184" spans="1:9">
      <c r="A184" s="51"/>
      <c r="B184" s="52" t="s">
        <v>1</v>
      </c>
      <c r="C184" s="51">
        <v>0.03</v>
      </c>
      <c r="D184" s="105"/>
      <c r="E184" s="54"/>
      <c r="F184" s="55">
        <f t="shared" si="16"/>
        <v>498135.7568999998</v>
      </c>
      <c r="I184" s="109"/>
    </row>
    <row r="185" spans="1:9">
      <c r="A185" s="51"/>
      <c r="B185" s="52" t="s">
        <v>44</v>
      </c>
      <c r="C185" s="51">
        <v>0.04</v>
      </c>
      <c r="D185" s="105"/>
      <c r="E185" s="54"/>
      <c r="F185" s="55">
        <f t="shared" si="16"/>
        <v>664181.00919999985</v>
      </c>
      <c r="I185" s="108"/>
    </row>
    <row r="186" spans="1:9">
      <c r="A186" s="51"/>
      <c r="B186" s="52" t="s">
        <v>47</v>
      </c>
      <c r="C186" s="51">
        <v>0.03</v>
      </c>
      <c r="D186" s="105"/>
      <c r="E186" s="54"/>
      <c r="F186" s="55">
        <f t="shared" si="16"/>
        <v>498135.7568999998</v>
      </c>
      <c r="I186" s="108"/>
    </row>
    <row r="187" spans="1:9">
      <c r="A187" s="51"/>
      <c r="B187" s="52" t="s">
        <v>56</v>
      </c>
      <c r="C187" s="51">
        <v>0.05</v>
      </c>
      <c r="D187" s="105"/>
      <c r="E187" s="54"/>
      <c r="F187" s="55">
        <f t="shared" si="16"/>
        <v>830226.26149999979</v>
      </c>
      <c r="I187" s="108"/>
    </row>
    <row r="188" spans="1:9">
      <c r="A188" s="51"/>
      <c r="B188" s="52" t="s">
        <v>3</v>
      </c>
      <c r="C188" s="51">
        <v>0.01</v>
      </c>
      <c r="D188" s="105"/>
      <c r="E188" s="54"/>
      <c r="F188" s="55">
        <f t="shared" si="16"/>
        <v>166045.25229999996</v>
      </c>
      <c r="I188" s="110"/>
    </row>
    <row r="189" spans="1:9">
      <c r="A189" s="40"/>
      <c r="B189" s="68" t="s">
        <v>174</v>
      </c>
      <c r="C189" s="69">
        <v>0.01</v>
      </c>
      <c r="D189" s="70"/>
      <c r="E189" s="71"/>
      <c r="F189" s="39">
        <f>ROUND(C189*F$180,2)</f>
        <v>166045.25</v>
      </c>
      <c r="I189" s="111"/>
    </row>
    <row r="190" spans="1:9">
      <c r="A190" s="51"/>
      <c r="B190" s="52" t="s">
        <v>19</v>
      </c>
      <c r="C190" s="51">
        <v>0.18</v>
      </c>
      <c r="D190" s="105"/>
      <c r="E190" s="53"/>
      <c r="F190" s="55">
        <f>C190*F183</f>
        <v>298881.45413999993</v>
      </c>
      <c r="I190" s="112"/>
    </row>
    <row r="191" spans="1:9">
      <c r="A191" s="56"/>
      <c r="B191" s="57" t="s">
        <v>45</v>
      </c>
      <c r="C191" s="58">
        <v>1E-3</v>
      </c>
      <c r="D191" s="106"/>
      <c r="E191" s="53"/>
      <c r="F191" s="55">
        <f>F180*C191</f>
        <v>16604.525229999996</v>
      </c>
    </row>
    <row r="192" spans="1:9">
      <c r="A192" s="59"/>
      <c r="B192" s="60" t="s">
        <v>4</v>
      </c>
      <c r="C192" s="51">
        <v>0.05</v>
      </c>
      <c r="D192" s="120"/>
      <c r="E192" s="5"/>
      <c r="F192" s="61">
        <f>F179*C192</f>
        <v>830226.26149999979</v>
      </c>
    </row>
    <row r="193" spans="1:6">
      <c r="A193" s="62"/>
      <c r="B193" s="63" t="s">
        <v>57</v>
      </c>
      <c r="C193" s="64"/>
      <c r="D193" s="65"/>
      <c r="E193" s="64"/>
      <c r="F193" s="66">
        <f>SUM(F183:F192)</f>
        <v>5628934.0506699989</v>
      </c>
    </row>
    <row r="194" spans="1:6">
      <c r="A194" s="4"/>
      <c r="B194" s="102"/>
      <c r="C194" s="38"/>
      <c r="D194" s="37"/>
      <c r="E194" s="36"/>
      <c r="F194" s="39"/>
    </row>
    <row r="195" spans="1:6">
      <c r="A195" s="10"/>
      <c r="B195" s="41"/>
      <c r="C195" s="29"/>
      <c r="D195" s="72"/>
      <c r="E195" s="73"/>
      <c r="F195" s="74"/>
    </row>
    <row r="196" spans="1:6">
      <c r="A196" s="82"/>
      <c r="B196" s="83" t="s">
        <v>46</v>
      </c>
      <c r="C196" s="84"/>
      <c r="D196" s="85"/>
      <c r="E196" s="86"/>
      <c r="F196" s="87">
        <f>+F180+F193</f>
        <v>22233459.280669995</v>
      </c>
    </row>
    <row r="197" spans="1:6">
      <c r="A197" s="42"/>
      <c r="B197" s="118"/>
      <c r="C197" s="42"/>
      <c r="D197" s="107"/>
      <c r="E197" s="43"/>
      <c r="F197" s="44"/>
    </row>
    <row r="198" spans="1:6">
      <c r="A198" s="252" t="s">
        <v>102</v>
      </c>
      <c r="B198" s="252"/>
      <c r="C198" s="254" t="s">
        <v>8</v>
      </c>
      <c r="D198" s="254"/>
      <c r="E198" s="254"/>
      <c r="F198" s="254"/>
    </row>
    <row r="199" spans="1:6">
      <c r="A199" s="120"/>
      <c r="B199" s="118"/>
      <c r="C199" s="118"/>
      <c r="D199" s="120"/>
      <c r="E199" s="118"/>
      <c r="F199" s="118"/>
    </row>
    <row r="200" spans="1:6">
      <c r="A200" s="120"/>
      <c r="B200" s="119"/>
      <c r="C200" s="118"/>
      <c r="D200" s="120"/>
      <c r="E200" s="118"/>
      <c r="F200" s="118"/>
    </row>
    <row r="201" spans="1:6">
      <c r="A201" s="252" t="s">
        <v>179</v>
      </c>
      <c r="B201" s="252"/>
      <c r="C201" s="118" t="s">
        <v>172</v>
      </c>
      <c r="D201" s="120"/>
      <c r="E201" s="118"/>
      <c r="F201" s="118"/>
    </row>
    <row r="202" spans="1:6">
      <c r="A202" s="119" t="s">
        <v>180</v>
      </c>
      <c r="B202" s="14"/>
      <c r="C202" s="119" t="s">
        <v>173</v>
      </c>
      <c r="D202" s="120"/>
      <c r="E202" s="6"/>
      <c r="F202" s="118"/>
    </row>
    <row r="203" spans="1:6">
      <c r="A203" s="120"/>
      <c r="B203" s="118"/>
      <c r="C203" s="120"/>
      <c r="D203" s="120"/>
      <c r="E203" s="6"/>
      <c r="F203" s="120"/>
    </row>
    <row r="204" spans="1:6">
      <c r="A204" s="120"/>
      <c r="B204" s="118"/>
      <c r="C204" s="118"/>
      <c r="D204" s="120"/>
      <c r="E204" s="118"/>
      <c r="F204" s="118"/>
    </row>
    <row r="205" spans="1:6">
      <c r="A205" s="120"/>
      <c r="B205" s="118" t="s">
        <v>15</v>
      </c>
      <c r="C205" s="118" t="s">
        <v>14</v>
      </c>
      <c r="D205" s="120"/>
      <c r="E205" s="6"/>
      <c r="F205" s="118"/>
    </row>
    <row r="206" spans="1:6">
      <c r="A206" s="120"/>
      <c r="B206" s="118"/>
      <c r="C206" s="118"/>
      <c r="D206" s="120"/>
      <c r="E206" s="118"/>
      <c r="F206" s="118"/>
    </row>
    <row r="207" spans="1:6">
      <c r="A207" s="120"/>
      <c r="B207" s="118"/>
      <c r="C207" s="253"/>
      <c r="D207" s="253"/>
      <c r="E207" s="253"/>
      <c r="F207" s="253"/>
    </row>
    <row r="208" spans="1:6">
      <c r="A208" s="252" t="s">
        <v>177</v>
      </c>
      <c r="B208" s="252"/>
      <c r="C208" s="253" t="s">
        <v>181</v>
      </c>
      <c r="D208" s="253"/>
      <c r="E208" s="253"/>
      <c r="F208" s="253"/>
    </row>
    <row r="209" spans="1:6">
      <c r="A209" s="252" t="s">
        <v>178</v>
      </c>
      <c r="B209" s="252"/>
      <c r="C209" s="253" t="s">
        <v>182</v>
      </c>
      <c r="D209" s="253"/>
      <c r="E209" s="253"/>
      <c r="F209" s="253"/>
    </row>
    <row r="210" spans="1:6">
      <c r="E210" s="1"/>
      <c r="F210" s="1"/>
    </row>
    <row r="211" spans="1:6">
      <c r="E211" s="1"/>
      <c r="F211" s="1"/>
    </row>
    <row r="212" spans="1:6">
      <c r="E212" s="1"/>
      <c r="F212" s="1"/>
    </row>
    <row r="213" spans="1:6">
      <c r="F213" s="139"/>
    </row>
    <row r="214" spans="1:6">
      <c r="F214" s="139"/>
    </row>
    <row r="215" spans="1:6">
      <c r="F215" s="139"/>
    </row>
    <row r="216" spans="1:6">
      <c r="F216" s="139"/>
    </row>
    <row r="217" spans="1:6">
      <c r="F217" s="139"/>
    </row>
    <row r="218" spans="1:6">
      <c r="F218" s="139"/>
    </row>
    <row r="219" spans="1:6">
      <c r="F219" s="139"/>
    </row>
    <row r="220" spans="1:6">
      <c r="F220" s="139"/>
    </row>
    <row r="221" spans="1:6">
      <c r="F221" s="139"/>
    </row>
    <row r="222" spans="1:6">
      <c r="F222" s="139"/>
    </row>
    <row r="223" spans="1:6">
      <c r="F223" s="139"/>
    </row>
    <row r="224" spans="1:6">
      <c r="F224" s="139"/>
    </row>
    <row r="225" spans="6:6">
      <c r="F225" s="139"/>
    </row>
    <row r="226" spans="6:6">
      <c r="F226" s="139"/>
    </row>
    <row r="227" spans="6:6">
      <c r="F227" s="139"/>
    </row>
    <row r="228" spans="6:6">
      <c r="F228" s="139"/>
    </row>
    <row r="229" spans="6:6">
      <c r="F229" s="139"/>
    </row>
    <row r="230" spans="6:6">
      <c r="F230" s="139"/>
    </row>
    <row r="231" spans="6:6">
      <c r="F231" s="139"/>
    </row>
    <row r="232" spans="6:6">
      <c r="F232" s="139"/>
    </row>
    <row r="233" spans="6:6">
      <c r="F233" s="139"/>
    </row>
    <row r="234" spans="6:6">
      <c r="F234" s="139"/>
    </row>
    <row r="235" spans="6:6">
      <c r="F235" s="139"/>
    </row>
    <row r="236" spans="6:6">
      <c r="F236" s="139"/>
    </row>
    <row r="237" spans="6:6">
      <c r="F237" s="139"/>
    </row>
    <row r="238" spans="6:6">
      <c r="F238" s="139"/>
    </row>
    <row r="239" spans="6:6">
      <c r="F239" s="139"/>
    </row>
    <row r="240" spans="6:6">
      <c r="F240" s="139"/>
    </row>
    <row r="241" spans="6:6">
      <c r="F241" s="139"/>
    </row>
    <row r="242" spans="6:6">
      <c r="F242" s="139"/>
    </row>
    <row r="243" spans="6:6">
      <c r="F243" s="139"/>
    </row>
    <row r="244" spans="6:6">
      <c r="F244" s="139"/>
    </row>
    <row r="245" spans="6:6">
      <c r="F245" s="139"/>
    </row>
    <row r="246" spans="6:6">
      <c r="F246" s="139"/>
    </row>
    <row r="247" spans="6:6">
      <c r="F247" s="139"/>
    </row>
    <row r="248" spans="6:6">
      <c r="F248" s="139"/>
    </row>
    <row r="249" spans="6:6">
      <c r="F249" s="139"/>
    </row>
    <row r="250" spans="6:6">
      <c r="F250" s="139"/>
    </row>
    <row r="251" spans="6:6">
      <c r="F251" s="139"/>
    </row>
    <row r="252" spans="6:6">
      <c r="F252" s="139"/>
    </row>
    <row r="253" spans="6:6">
      <c r="F253" s="139"/>
    </row>
    <row r="365" spans="205:210">
      <c r="GW365" s="15"/>
      <c r="GX365" s="16"/>
      <c r="GY365" s="3"/>
      <c r="HB365" s="15"/>
    </row>
    <row r="366" spans="205:210">
      <c r="GW366" s="17"/>
      <c r="GX366" s="18"/>
      <c r="GY366" s="19"/>
    </row>
    <row r="367" spans="205:210">
      <c r="GW367" s="17"/>
      <c r="GX367" s="18"/>
      <c r="GY367" s="19"/>
      <c r="GZ367" s="2"/>
      <c r="HB367" s="17"/>
    </row>
    <row r="368" spans="205:210">
      <c r="GW368" s="17"/>
      <c r="GX368" s="18"/>
      <c r="GY368" s="19"/>
      <c r="GZ368" s="2"/>
      <c r="HB368" s="17"/>
    </row>
    <row r="369" spans="205:210">
      <c r="GW369" s="17"/>
      <c r="GX369" s="18"/>
      <c r="GY369" s="19"/>
      <c r="GZ369" s="2"/>
      <c r="HB369" s="17"/>
    </row>
    <row r="370" spans="205:210">
      <c r="GW370" s="17"/>
      <c r="GX370" s="18"/>
      <c r="GY370" s="19"/>
      <c r="GZ370" s="2"/>
      <c r="HB370" s="17"/>
    </row>
    <row r="371" spans="205:210">
      <c r="GW371" s="17"/>
      <c r="GX371" s="18"/>
      <c r="GY371" s="19"/>
      <c r="GZ371" s="2"/>
      <c r="HB371" s="17"/>
    </row>
    <row r="372" spans="205:210">
      <c r="GW372" s="17"/>
      <c r="GX372" s="18"/>
      <c r="GY372" s="19"/>
      <c r="GZ372" s="2"/>
      <c r="HB372" s="17"/>
    </row>
    <row r="373" spans="205:210">
      <c r="GW373" s="17"/>
      <c r="GX373" s="18"/>
      <c r="GY373" s="19"/>
      <c r="GZ373" s="2"/>
      <c r="HB373" s="17"/>
    </row>
    <row r="374" spans="205:210">
      <c r="GW374" s="17"/>
      <c r="GX374" s="18"/>
      <c r="GY374" s="19"/>
      <c r="GZ374" s="2"/>
      <c r="HB374" s="17"/>
    </row>
    <row r="375" spans="205:210">
      <c r="GW375" s="17"/>
      <c r="GX375" s="18"/>
      <c r="GZ375" s="2"/>
      <c r="HB375" s="17"/>
    </row>
    <row r="376" spans="205:210">
      <c r="GW376" s="17"/>
      <c r="GX376" s="18"/>
      <c r="GY376" s="19"/>
      <c r="GZ376" s="2"/>
      <c r="HB376" s="17"/>
    </row>
    <row r="377" spans="205:210">
      <c r="GW377" s="17"/>
      <c r="GX377" s="18"/>
      <c r="GY377" s="19"/>
      <c r="GZ377" s="2"/>
      <c r="HB377" s="17"/>
    </row>
    <row r="378" spans="205:210">
      <c r="GW378" s="17"/>
      <c r="GX378" s="18"/>
      <c r="GY378" s="19"/>
      <c r="GZ378" s="2"/>
      <c r="HB378" s="17"/>
    </row>
    <row r="379" spans="205:210">
      <c r="GW379" s="17"/>
      <c r="GX379" s="18"/>
      <c r="GY379" s="19"/>
      <c r="GZ379" s="2"/>
      <c r="HB379" s="17"/>
    </row>
    <row r="380" spans="205:210">
      <c r="GW380" s="17"/>
      <c r="GX380" s="18"/>
      <c r="GY380" s="19"/>
      <c r="GZ380" s="2"/>
      <c r="HB380" s="17"/>
    </row>
    <row r="381" spans="205:210">
      <c r="GW381" s="17"/>
      <c r="GX381" s="18"/>
      <c r="GY381" s="19"/>
      <c r="GZ381" s="2"/>
      <c r="HB381" s="17"/>
    </row>
    <row r="382" spans="205:210">
      <c r="GW382" s="17"/>
      <c r="GX382" s="18"/>
      <c r="GY382" s="19"/>
      <c r="GZ382" s="2"/>
      <c r="HB382" s="17"/>
    </row>
    <row r="383" spans="205:210">
      <c r="GW383" s="17"/>
      <c r="GX383" s="18"/>
      <c r="GY383" s="19"/>
      <c r="GZ383" s="2"/>
      <c r="HB383" s="17"/>
    </row>
    <row r="384" spans="205:210">
      <c r="GW384" s="17"/>
      <c r="GX384" s="18"/>
      <c r="GY384" s="19"/>
    </row>
    <row r="385" spans="205:207">
      <c r="GW385" s="17"/>
      <c r="GX385" s="18"/>
      <c r="GY385" s="19"/>
    </row>
    <row r="386" spans="205:207">
      <c r="GW386" s="17"/>
      <c r="GX386" s="18"/>
      <c r="GY386" s="19"/>
    </row>
    <row r="387" spans="205:207">
      <c r="GW387" s="17"/>
      <c r="GX387" s="18"/>
      <c r="GY387" s="19"/>
    </row>
    <row r="388" spans="205:207">
      <c r="GW388" s="17"/>
      <c r="GX388" s="18"/>
      <c r="GY388" s="19"/>
    </row>
    <row r="389" spans="205:207">
      <c r="GW389" s="17"/>
      <c r="GX389" s="18"/>
      <c r="GY389" s="19"/>
    </row>
    <row r="390" spans="205:207">
      <c r="GW390" s="17"/>
      <c r="GX390" s="18"/>
      <c r="GY390" s="19"/>
    </row>
    <row r="391" spans="205:207">
      <c r="GW391" s="17"/>
      <c r="GX391" s="18"/>
      <c r="GY391" s="19"/>
    </row>
    <row r="392" spans="205:207">
      <c r="GW392" s="17"/>
      <c r="GX392" s="18"/>
      <c r="GY392" s="19"/>
    </row>
    <row r="393" spans="205:207">
      <c r="GW393" s="17"/>
      <c r="GX393" s="18"/>
      <c r="GY393" s="19"/>
    </row>
    <row r="394" spans="205:207">
      <c r="GW394" s="17"/>
      <c r="GX394" s="18"/>
      <c r="GY394" s="19"/>
    </row>
    <row r="395" spans="205:207">
      <c r="GW395" s="17"/>
      <c r="GX395" s="18"/>
      <c r="GY395" s="19"/>
    </row>
    <row r="396" spans="205:207">
      <c r="GW396" s="17"/>
      <c r="GX396" s="18"/>
      <c r="GY396" s="19"/>
    </row>
    <row r="397" spans="205:207">
      <c r="GW397" s="17"/>
      <c r="GX397" s="18"/>
      <c r="GY397" s="19"/>
    </row>
    <row r="398" spans="205:207">
      <c r="GW398" s="17"/>
      <c r="GX398" s="18"/>
      <c r="GY398" s="19"/>
    </row>
  </sheetData>
  <autoFilter ref="A9:F209"/>
  <mergeCells count="14">
    <mergeCell ref="A8:F8"/>
    <mergeCell ref="A1:F1"/>
    <mergeCell ref="A2:F2"/>
    <mergeCell ref="A3:F3"/>
    <mergeCell ref="A4:F4"/>
    <mergeCell ref="A5:F5"/>
    <mergeCell ref="A209:B209"/>
    <mergeCell ref="C209:F209"/>
    <mergeCell ref="A198:B198"/>
    <mergeCell ref="C198:F198"/>
    <mergeCell ref="A201:B201"/>
    <mergeCell ref="C207:F207"/>
    <mergeCell ref="A208:B208"/>
    <mergeCell ref="C208:F208"/>
  </mergeCells>
  <dataValidations count="2">
    <dataValidation type="list" allowBlank="1" showInputMessage="1" showErrorMessage="1" sqref="B200">
      <formula1>#REF!</formula1>
    </dataValidation>
    <dataValidation type="list" allowBlank="1" showInputMessage="1" showErrorMessage="1" sqref="B7">
      <formula1>#REF!</formula1>
    </dataValidation>
  </dataValidations>
  <printOptions horizontalCentered="1"/>
  <pageMargins left="0.19685039370078741" right="0.19685039370078741" top="0.19685039370078741" bottom="0.55118110236220474" header="0" footer="0.27559055118110237"/>
  <pageSetup scale="49" fitToWidth="0" orientation="portrait" r:id="rId1"/>
  <headerFooter alignWithMargins="0">
    <oddFooter>&amp;CPágina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I379"/>
  <sheetViews>
    <sheetView showZeros="0" tabSelected="1" view="pageBreakPreview" topLeftCell="A236" zoomScaleNormal="100" zoomScaleSheetLayoutView="100" workbookViewId="0">
      <selection activeCell="H250" sqref="H250"/>
    </sheetView>
  </sheetViews>
  <sheetFormatPr baseColWidth="10" defaultRowHeight="12.75"/>
  <cols>
    <col min="1" max="1" width="8.28515625" style="1" customWidth="1"/>
    <col min="2" max="2" width="52.140625" style="1" customWidth="1"/>
    <col min="3" max="3" width="11.5703125" style="260" bestFit="1" customWidth="1"/>
    <col min="4" max="4" width="6.7109375" style="18" customWidth="1"/>
    <col min="5" max="5" width="13.85546875" style="13" customWidth="1"/>
    <col min="6" max="6" width="15.28515625" style="20" customWidth="1"/>
    <col min="7" max="16384" width="11.42578125" style="1"/>
  </cols>
  <sheetData>
    <row r="1" spans="1:6">
      <c r="F1" s="250"/>
    </row>
    <row r="2" spans="1:6">
      <c r="A2" s="249" t="s">
        <v>383</v>
      </c>
      <c r="B2" s="250"/>
      <c r="C2" s="257"/>
      <c r="D2" s="103"/>
      <c r="E2" s="6"/>
      <c r="F2" s="250"/>
    </row>
    <row r="3" spans="1:6">
      <c r="A3" s="249" t="s">
        <v>58</v>
      </c>
      <c r="B3" s="250"/>
      <c r="C3" s="257" t="s">
        <v>60</v>
      </c>
      <c r="D3" s="251"/>
      <c r="E3" s="6"/>
      <c r="F3" s="250"/>
    </row>
    <row r="4" spans="1:6">
      <c r="A4" s="255"/>
      <c r="B4" s="255"/>
      <c r="C4" s="255"/>
      <c r="D4" s="255"/>
      <c r="E4" s="255"/>
      <c r="F4" s="255"/>
    </row>
    <row r="5" spans="1:6" s="117" customFormat="1">
      <c r="A5" s="114" t="s">
        <v>230</v>
      </c>
      <c r="B5" s="114" t="s">
        <v>231</v>
      </c>
      <c r="C5" s="261" t="s">
        <v>12</v>
      </c>
      <c r="D5" s="115" t="s">
        <v>9</v>
      </c>
      <c r="E5" s="116" t="s">
        <v>6</v>
      </c>
      <c r="F5" s="115" t="s">
        <v>13</v>
      </c>
    </row>
    <row r="6" spans="1:6">
      <c r="A6" s="104"/>
      <c r="B6" s="8"/>
      <c r="C6" s="262"/>
      <c r="D6" s="104"/>
      <c r="E6" s="9"/>
      <c r="F6" s="8"/>
    </row>
    <row r="7" spans="1:6">
      <c r="A7" s="303" t="s">
        <v>7</v>
      </c>
      <c r="B7" s="267" t="s">
        <v>203</v>
      </c>
      <c r="C7" s="268"/>
      <c r="D7" s="269"/>
      <c r="E7" s="258"/>
      <c r="F7" s="5"/>
    </row>
    <row r="8" spans="1:6">
      <c r="A8" s="4"/>
      <c r="B8" s="270"/>
      <c r="C8" s="268"/>
      <c r="D8" s="269"/>
      <c r="E8" s="258"/>
      <c r="F8" s="10"/>
    </row>
    <row r="9" spans="1:6" s="25" customFormat="1">
      <c r="A9" s="299" t="s">
        <v>26</v>
      </c>
      <c r="B9" s="267" t="s">
        <v>227</v>
      </c>
      <c r="C9" s="268"/>
      <c r="D9" s="271"/>
      <c r="E9" s="258"/>
      <c r="F9" s="5"/>
    </row>
    <row r="10" spans="1:6" s="25" customFormat="1">
      <c r="A10" s="299"/>
      <c r="B10" s="267"/>
      <c r="C10" s="268"/>
      <c r="D10" s="271"/>
      <c r="E10" s="258"/>
      <c r="F10" s="5"/>
    </row>
    <row r="11" spans="1:6" s="25" customFormat="1">
      <c r="A11" s="299">
        <v>1</v>
      </c>
      <c r="B11" s="267" t="s">
        <v>204</v>
      </c>
      <c r="C11" s="268"/>
      <c r="D11" s="271"/>
      <c r="E11" s="258"/>
      <c r="F11" s="5"/>
    </row>
    <row r="12" spans="1:6" s="25" customFormat="1" ht="25.5">
      <c r="A12" s="264">
        <f>+A11+0.1</f>
        <v>1.1000000000000001</v>
      </c>
      <c r="B12" s="272" t="s">
        <v>232</v>
      </c>
      <c r="C12" s="273">
        <v>1</v>
      </c>
      <c r="D12" s="269" t="s">
        <v>233</v>
      </c>
      <c r="E12" s="371"/>
      <c r="F12" s="274">
        <f t="shared" ref="F12:F21" si="0">ROUND((C12*E12),2)</f>
        <v>0</v>
      </c>
    </row>
    <row r="13" spans="1:6" s="25" customFormat="1">
      <c r="A13" s="264">
        <f t="shared" ref="A13:A20" si="1">+A12+0.1</f>
        <v>1.2000000000000002</v>
      </c>
      <c r="B13" s="272" t="s">
        <v>234</v>
      </c>
      <c r="C13" s="273">
        <v>273.75</v>
      </c>
      <c r="D13" s="269" t="s">
        <v>109</v>
      </c>
      <c r="E13" s="371"/>
      <c r="F13" s="274">
        <f t="shared" si="0"/>
        <v>0</v>
      </c>
    </row>
    <row r="14" spans="1:6" s="25" customFormat="1">
      <c r="A14" s="264">
        <f t="shared" si="1"/>
        <v>1.3000000000000003</v>
      </c>
      <c r="B14" s="272" t="s">
        <v>235</v>
      </c>
      <c r="C14" s="273">
        <v>34.22</v>
      </c>
      <c r="D14" s="269" t="s">
        <v>109</v>
      </c>
      <c r="E14" s="371"/>
      <c r="F14" s="274">
        <f t="shared" si="0"/>
        <v>0</v>
      </c>
    </row>
    <row r="15" spans="1:6" s="25" customFormat="1">
      <c r="A15" s="264">
        <f t="shared" si="1"/>
        <v>1.4000000000000004</v>
      </c>
      <c r="B15" s="272" t="s">
        <v>236</v>
      </c>
      <c r="C15" s="273">
        <v>34.22</v>
      </c>
      <c r="D15" s="269" t="s">
        <v>109</v>
      </c>
      <c r="E15" s="371"/>
      <c r="F15" s="274">
        <f t="shared" si="0"/>
        <v>0</v>
      </c>
    </row>
    <row r="16" spans="1:6" s="25" customFormat="1">
      <c r="A16" s="264">
        <f t="shared" si="1"/>
        <v>1.5000000000000004</v>
      </c>
      <c r="B16" s="272" t="s">
        <v>237</v>
      </c>
      <c r="C16" s="273">
        <v>273.75</v>
      </c>
      <c r="D16" s="269" t="s">
        <v>109</v>
      </c>
      <c r="E16" s="371"/>
      <c r="F16" s="274">
        <f t="shared" si="0"/>
        <v>0</v>
      </c>
    </row>
    <row r="17" spans="1:36" s="25" customFormat="1" ht="25.5">
      <c r="A17" s="264">
        <f t="shared" si="1"/>
        <v>1.6000000000000005</v>
      </c>
      <c r="B17" s="272" t="s">
        <v>238</v>
      </c>
      <c r="C17" s="273">
        <v>448.65</v>
      </c>
      <c r="D17" s="269" t="s">
        <v>109</v>
      </c>
      <c r="E17" s="371"/>
      <c r="F17" s="274">
        <f t="shared" si="0"/>
        <v>0</v>
      </c>
    </row>
    <row r="18" spans="1:36" s="26" customFormat="1" ht="25.5">
      <c r="A18" s="264">
        <f t="shared" si="1"/>
        <v>1.7000000000000006</v>
      </c>
      <c r="B18" s="272" t="s">
        <v>239</v>
      </c>
      <c r="C18" s="273">
        <v>1</v>
      </c>
      <c r="D18" s="271" t="s">
        <v>240</v>
      </c>
      <c r="E18" s="371"/>
      <c r="F18" s="274">
        <f t="shared" si="0"/>
        <v>0</v>
      </c>
    </row>
    <row r="19" spans="1:36" s="25" customFormat="1" ht="25.5">
      <c r="A19" s="264">
        <f t="shared" si="1"/>
        <v>1.8000000000000007</v>
      </c>
      <c r="B19" s="275" t="s">
        <v>241</v>
      </c>
      <c r="C19" s="273">
        <v>1</v>
      </c>
      <c r="D19" s="269" t="s">
        <v>240</v>
      </c>
      <c r="E19" s="371"/>
      <c r="F19" s="274">
        <f t="shared" si="0"/>
        <v>0</v>
      </c>
    </row>
    <row r="20" spans="1:36" s="25" customFormat="1" ht="51">
      <c r="A20" s="264">
        <f t="shared" si="1"/>
        <v>1.9000000000000008</v>
      </c>
      <c r="B20" s="275" t="s">
        <v>242</v>
      </c>
      <c r="C20" s="273">
        <v>2</v>
      </c>
      <c r="D20" s="269" t="s">
        <v>240</v>
      </c>
      <c r="E20" s="371"/>
      <c r="F20" s="274">
        <f t="shared" si="0"/>
        <v>0</v>
      </c>
    </row>
    <row r="21" spans="1:36" s="25" customFormat="1" ht="38.25">
      <c r="A21" s="316">
        <v>1.1000000000000001</v>
      </c>
      <c r="B21" s="276" t="s">
        <v>243</v>
      </c>
      <c r="C21" s="273">
        <v>2</v>
      </c>
      <c r="D21" s="269" t="s">
        <v>240</v>
      </c>
      <c r="E21" s="371"/>
      <c r="F21" s="274">
        <f t="shared" si="0"/>
        <v>0</v>
      </c>
    </row>
    <row r="22" spans="1:36" ht="15">
      <c r="A22" s="4"/>
      <c r="B22" s="275"/>
      <c r="C22" s="273"/>
      <c r="D22" s="277"/>
      <c r="E22" s="371"/>
      <c r="F22" s="274"/>
    </row>
    <row r="23" spans="1:36" s="25" customFormat="1" ht="15">
      <c r="A23" s="299">
        <v>2</v>
      </c>
      <c r="B23" s="267" t="s">
        <v>201</v>
      </c>
      <c r="C23" s="268"/>
      <c r="D23" s="278"/>
      <c r="E23" s="371"/>
      <c r="F23" s="274"/>
    </row>
    <row r="24" spans="1:36" s="279" customFormat="1">
      <c r="A24" s="264">
        <f>A23+0.1</f>
        <v>2.1</v>
      </c>
      <c r="B24" s="272" t="s">
        <v>244</v>
      </c>
      <c r="C24" s="273">
        <v>1</v>
      </c>
      <c r="D24" s="269" t="s">
        <v>240</v>
      </c>
      <c r="E24" s="371"/>
      <c r="F24" s="274">
        <f>ROUND((C24*E24),2)</f>
        <v>0</v>
      </c>
    </row>
    <row r="25" spans="1:36" s="279" customFormat="1">
      <c r="A25" s="264">
        <f>+A24+0.1</f>
        <v>2.2000000000000002</v>
      </c>
      <c r="B25" s="272" t="s">
        <v>245</v>
      </c>
      <c r="C25" s="273">
        <v>1</v>
      </c>
      <c r="D25" s="269" t="s">
        <v>240</v>
      </c>
      <c r="E25" s="371"/>
      <c r="F25" s="274">
        <f>ROUND((C25*E25),2)</f>
        <v>0</v>
      </c>
    </row>
    <row r="26" spans="1:36" s="279" customFormat="1" ht="25.5">
      <c r="A26" s="264">
        <v>2.2999999999999998</v>
      </c>
      <c r="B26" s="272" t="s">
        <v>246</v>
      </c>
      <c r="C26" s="273">
        <v>1</v>
      </c>
      <c r="D26" s="269" t="s">
        <v>202</v>
      </c>
      <c r="E26" s="371"/>
      <c r="F26" s="274">
        <f>ROUND((C26*E26),2)</f>
        <v>0</v>
      </c>
    </row>
    <row r="27" spans="1:36" s="279" customFormat="1">
      <c r="A27" s="264">
        <v>2.4</v>
      </c>
      <c r="B27" s="272" t="s">
        <v>247</v>
      </c>
      <c r="C27" s="273">
        <v>1</v>
      </c>
      <c r="D27" s="269" t="s">
        <v>240</v>
      </c>
      <c r="E27" s="371"/>
      <c r="F27" s="274">
        <f>ROUND((C27*E27),2)</f>
        <v>0</v>
      </c>
    </row>
    <row r="28" spans="1:36" s="25" customFormat="1" ht="15">
      <c r="A28" s="355"/>
      <c r="B28" s="267"/>
      <c r="C28" s="268"/>
      <c r="D28" s="278"/>
      <c r="E28" s="371"/>
      <c r="F28" s="274"/>
    </row>
    <row r="29" spans="1:36" s="10" customFormat="1" ht="15">
      <c r="A29" s="355">
        <v>3</v>
      </c>
      <c r="B29" s="267" t="s">
        <v>205</v>
      </c>
      <c r="C29" s="273"/>
      <c r="D29" s="277"/>
      <c r="E29" s="371"/>
      <c r="F29" s="274"/>
      <c r="G29" s="250"/>
      <c r="H29" s="250"/>
      <c r="I29" s="250"/>
      <c r="J29" s="250"/>
      <c r="K29" s="250"/>
      <c r="L29" s="250"/>
      <c r="M29" s="250"/>
      <c r="N29" s="250"/>
      <c r="O29" s="250"/>
      <c r="P29" s="250"/>
      <c r="Q29" s="250"/>
      <c r="R29" s="250"/>
      <c r="S29" s="250"/>
      <c r="T29" s="250"/>
      <c r="U29" s="250"/>
      <c r="V29" s="250"/>
      <c r="W29" s="250"/>
      <c r="X29" s="250"/>
      <c r="Y29" s="250"/>
      <c r="Z29" s="250"/>
      <c r="AA29" s="250"/>
      <c r="AB29" s="250"/>
      <c r="AC29" s="250"/>
      <c r="AD29" s="250"/>
      <c r="AE29" s="250"/>
      <c r="AF29" s="250"/>
      <c r="AG29" s="250"/>
      <c r="AH29" s="250"/>
      <c r="AI29" s="250"/>
      <c r="AJ29" s="250"/>
    </row>
    <row r="30" spans="1:36" s="26" customFormat="1" ht="25.5">
      <c r="A30" s="264">
        <f>+A29+0.1</f>
        <v>3.1</v>
      </c>
      <c r="B30" s="272" t="s">
        <v>248</v>
      </c>
      <c r="C30" s="273">
        <v>6</v>
      </c>
      <c r="D30" s="271" t="s">
        <v>240</v>
      </c>
      <c r="E30" s="371"/>
      <c r="F30" s="274">
        <f>ROUND((C30*E30),2)</f>
        <v>0</v>
      </c>
    </row>
    <row r="31" spans="1:36" s="26" customFormat="1" ht="25.5">
      <c r="A31" s="264">
        <f>+A30+0.1</f>
        <v>3.2</v>
      </c>
      <c r="B31" s="272" t="s">
        <v>249</v>
      </c>
      <c r="C31" s="273">
        <v>1</v>
      </c>
      <c r="D31" s="269" t="s">
        <v>240</v>
      </c>
      <c r="E31" s="371"/>
      <c r="F31" s="274">
        <f>ROUND((C31*E31),2)</f>
        <v>0</v>
      </c>
    </row>
    <row r="32" spans="1:36" s="26" customFormat="1" ht="25.5">
      <c r="A32" s="264">
        <f>+A31+0.1</f>
        <v>3.3000000000000003</v>
      </c>
      <c r="B32" s="272" t="s">
        <v>250</v>
      </c>
      <c r="C32" s="273">
        <v>4</v>
      </c>
      <c r="D32" s="269" t="s">
        <v>240</v>
      </c>
      <c r="E32" s="371"/>
      <c r="F32" s="274">
        <f>ROUND((C32*E32),2)</f>
        <v>0</v>
      </c>
    </row>
    <row r="33" spans="1:6" s="34" customFormat="1">
      <c r="A33" s="4"/>
      <c r="B33" s="272"/>
      <c r="C33" s="273"/>
      <c r="D33" s="269"/>
      <c r="E33" s="371"/>
      <c r="F33" s="274"/>
    </row>
    <row r="34" spans="1:6" s="34" customFormat="1">
      <c r="A34" s="299" t="s">
        <v>93</v>
      </c>
      <c r="B34" s="267" t="s">
        <v>200</v>
      </c>
      <c r="C34" s="273"/>
      <c r="D34" s="269"/>
      <c r="E34" s="371"/>
      <c r="F34" s="274"/>
    </row>
    <row r="35" spans="1:6" s="34" customFormat="1" ht="25.5">
      <c r="A35" s="264">
        <v>1</v>
      </c>
      <c r="B35" s="272" t="s">
        <v>251</v>
      </c>
      <c r="C35" s="273">
        <v>1</v>
      </c>
      <c r="D35" s="269" t="s">
        <v>50</v>
      </c>
      <c r="E35" s="371"/>
      <c r="F35" s="274">
        <f>ROUND((C35*E35),2)</f>
        <v>0</v>
      </c>
    </row>
    <row r="36" spans="1:6">
      <c r="A36" s="264">
        <v>2</v>
      </c>
      <c r="B36" s="272" t="s">
        <v>252</v>
      </c>
      <c r="C36" s="273">
        <v>32.5</v>
      </c>
      <c r="D36" s="269" t="s">
        <v>105</v>
      </c>
      <c r="E36" s="371"/>
      <c r="F36" s="274">
        <f>ROUND((C36*E36),2)</f>
        <v>0</v>
      </c>
    </row>
    <row r="37" spans="1:6">
      <c r="A37" s="264">
        <v>3</v>
      </c>
      <c r="B37" s="272" t="s">
        <v>253</v>
      </c>
      <c r="C37" s="273">
        <v>12.5</v>
      </c>
      <c r="D37" s="269" t="s">
        <v>105</v>
      </c>
      <c r="E37" s="371"/>
      <c r="F37" s="274">
        <f>ROUND((C37*E37),2)</f>
        <v>0</v>
      </c>
    </row>
    <row r="38" spans="1:6">
      <c r="A38" s="280">
        <v>4</v>
      </c>
      <c r="B38" s="281" t="s">
        <v>254</v>
      </c>
      <c r="C38" s="282">
        <v>2</v>
      </c>
      <c r="D38" s="283" t="s">
        <v>240</v>
      </c>
      <c r="E38" s="372"/>
      <c r="F38" s="284">
        <f>ROUND((C38*E38),2)</f>
        <v>0</v>
      </c>
    </row>
    <row r="39" spans="1:6" ht="25.5">
      <c r="A39" s="264">
        <v>5</v>
      </c>
      <c r="B39" s="272" t="s">
        <v>255</v>
      </c>
      <c r="C39" s="273">
        <v>1</v>
      </c>
      <c r="D39" s="271" t="s">
        <v>240</v>
      </c>
      <c r="E39" s="371"/>
      <c r="F39" s="274">
        <f>ROUND((C39*E39),2)</f>
        <v>0</v>
      </c>
    </row>
    <row r="40" spans="1:6">
      <c r="A40" s="4"/>
      <c r="B40" s="272"/>
      <c r="C40" s="273"/>
      <c r="D40" s="269"/>
      <c r="E40" s="371"/>
      <c r="F40" s="274"/>
    </row>
    <row r="41" spans="1:6">
      <c r="A41" s="299" t="s">
        <v>94</v>
      </c>
      <c r="B41" s="267" t="s">
        <v>67</v>
      </c>
      <c r="C41" s="273"/>
      <c r="D41" s="269"/>
      <c r="E41" s="371"/>
      <c r="F41" s="274"/>
    </row>
    <row r="42" spans="1:6">
      <c r="A42" s="264">
        <v>1</v>
      </c>
      <c r="B42" s="272" t="s">
        <v>256</v>
      </c>
      <c r="C42" s="273">
        <v>1</v>
      </c>
      <c r="D42" s="269" t="s">
        <v>50</v>
      </c>
      <c r="E42" s="371"/>
      <c r="F42" s="274">
        <f>ROUND((C42*E42),2)</f>
        <v>0</v>
      </c>
    </row>
    <row r="43" spans="1:6" s="45" customFormat="1">
      <c r="A43" s="264">
        <v>2</v>
      </c>
      <c r="B43" s="272" t="s">
        <v>257</v>
      </c>
      <c r="C43" s="273">
        <v>1</v>
      </c>
      <c r="D43" s="269" t="s">
        <v>240</v>
      </c>
      <c r="E43" s="371"/>
      <c r="F43" s="274">
        <f>ROUND((C43*E43),2)</f>
        <v>0</v>
      </c>
    </row>
    <row r="44" spans="1:6">
      <c r="A44" s="264">
        <v>3</v>
      </c>
      <c r="B44" s="272" t="s">
        <v>258</v>
      </c>
      <c r="C44" s="273">
        <v>49</v>
      </c>
      <c r="D44" s="269" t="s">
        <v>105</v>
      </c>
      <c r="E44" s="371"/>
      <c r="F44" s="274">
        <f>ROUND((C44*E44),2)</f>
        <v>0</v>
      </c>
    </row>
    <row r="45" spans="1:6" s="25" customFormat="1" ht="25.5">
      <c r="A45" s="264">
        <v>4</v>
      </c>
      <c r="B45" s="272" t="s">
        <v>259</v>
      </c>
      <c r="C45" s="273">
        <v>1</v>
      </c>
      <c r="D45" s="271" t="s">
        <v>240</v>
      </c>
      <c r="E45" s="371"/>
      <c r="F45" s="274">
        <f>ROUND((C45*E45),2)</f>
        <v>0</v>
      </c>
    </row>
    <row r="46" spans="1:6">
      <c r="A46" s="356"/>
      <c r="B46" s="267"/>
      <c r="C46" s="273"/>
      <c r="D46" s="271"/>
      <c r="E46" s="371"/>
      <c r="F46" s="274"/>
    </row>
    <row r="47" spans="1:6" s="32" customFormat="1" ht="15">
      <c r="A47" s="357" t="s">
        <v>95</v>
      </c>
      <c r="B47" s="267" t="s">
        <v>35</v>
      </c>
      <c r="C47" s="273"/>
      <c r="D47" s="278"/>
      <c r="E47" s="371"/>
      <c r="F47" s="274"/>
    </row>
    <row r="48" spans="1:6" s="25" customFormat="1">
      <c r="A48" s="264">
        <v>1</v>
      </c>
      <c r="B48" s="272" t="s">
        <v>260</v>
      </c>
      <c r="C48" s="273">
        <v>2</v>
      </c>
      <c r="D48" s="271" t="s">
        <v>240</v>
      </c>
      <c r="E48" s="371"/>
      <c r="F48" s="274">
        <f t="shared" ref="F48:F53" si="2">ROUND((C48*E48),2)</f>
        <v>0</v>
      </c>
    </row>
    <row r="49" spans="1:6" ht="25.5">
      <c r="A49" s="264">
        <v>2</v>
      </c>
      <c r="B49" s="272" t="s">
        <v>261</v>
      </c>
      <c r="C49" s="273">
        <v>2</v>
      </c>
      <c r="D49" s="269" t="s">
        <v>240</v>
      </c>
      <c r="E49" s="371"/>
      <c r="F49" s="274">
        <f t="shared" si="2"/>
        <v>0</v>
      </c>
    </row>
    <row r="50" spans="1:6" s="28" customFormat="1">
      <c r="A50" s="264">
        <v>3</v>
      </c>
      <c r="B50" s="272" t="s">
        <v>262</v>
      </c>
      <c r="C50" s="273">
        <v>1</v>
      </c>
      <c r="D50" s="271" t="s">
        <v>240</v>
      </c>
      <c r="E50" s="371"/>
      <c r="F50" s="274">
        <f t="shared" si="2"/>
        <v>0</v>
      </c>
    </row>
    <row r="51" spans="1:6" s="28" customFormat="1" ht="25.5">
      <c r="A51" s="264">
        <v>4</v>
      </c>
      <c r="B51" s="272" t="s">
        <v>263</v>
      </c>
      <c r="C51" s="268">
        <v>2850.25</v>
      </c>
      <c r="D51" s="271" t="s">
        <v>107</v>
      </c>
      <c r="E51" s="371"/>
      <c r="F51" s="274">
        <f t="shared" si="2"/>
        <v>0</v>
      </c>
    </row>
    <row r="52" spans="1:6" ht="18" customHeight="1">
      <c r="A52" s="264">
        <v>5</v>
      </c>
      <c r="B52" s="272" t="s">
        <v>264</v>
      </c>
      <c r="C52" s="273">
        <v>1</v>
      </c>
      <c r="D52" s="271" t="s">
        <v>240</v>
      </c>
      <c r="E52" s="371"/>
      <c r="F52" s="274">
        <f t="shared" si="2"/>
        <v>0</v>
      </c>
    </row>
    <row r="53" spans="1:6" s="25" customFormat="1">
      <c r="A53" s="264">
        <v>6</v>
      </c>
      <c r="B53" s="285" t="s">
        <v>265</v>
      </c>
      <c r="C53" s="273">
        <v>2</v>
      </c>
      <c r="D53" s="269" t="s">
        <v>42</v>
      </c>
      <c r="E53" s="371"/>
      <c r="F53" s="274">
        <f t="shared" si="2"/>
        <v>0</v>
      </c>
    </row>
    <row r="54" spans="1:6" s="25" customFormat="1" ht="15">
      <c r="A54" s="4"/>
      <c r="B54" s="285"/>
      <c r="C54" s="268"/>
      <c r="D54" s="277"/>
      <c r="E54" s="371"/>
      <c r="F54" s="274"/>
    </row>
    <row r="55" spans="1:6" s="28" customFormat="1" ht="15">
      <c r="A55" s="299" t="s">
        <v>96</v>
      </c>
      <c r="B55" s="267" t="s">
        <v>77</v>
      </c>
      <c r="C55" s="268"/>
      <c r="D55" s="278"/>
      <c r="E55" s="371"/>
      <c r="F55" s="274"/>
    </row>
    <row r="56" spans="1:6" s="27" customFormat="1">
      <c r="A56" s="264">
        <v>1</v>
      </c>
      <c r="B56" s="272" t="s">
        <v>266</v>
      </c>
      <c r="C56" s="268">
        <v>24.14</v>
      </c>
      <c r="D56" s="269" t="s">
        <v>105</v>
      </c>
      <c r="E56" s="371"/>
      <c r="F56" s="274">
        <f>ROUND((C56*E56),2)</f>
        <v>0</v>
      </c>
    </row>
    <row r="57" spans="1:6" s="27" customFormat="1" ht="15">
      <c r="A57" s="358"/>
      <c r="B57" s="267"/>
      <c r="C57" s="268"/>
      <c r="D57" s="278"/>
      <c r="E57" s="371"/>
      <c r="F57" s="274"/>
    </row>
    <row r="58" spans="1:6" s="27" customFormat="1" ht="15">
      <c r="A58" s="299" t="s">
        <v>97</v>
      </c>
      <c r="B58" s="286" t="s">
        <v>36</v>
      </c>
      <c r="C58" s="268"/>
      <c r="D58" s="278"/>
      <c r="E58" s="371"/>
      <c r="F58" s="274"/>
    </row>
    <row r="59" spans="1:6" ht="15">
      <c r="A59" s="359">
        <v>1</v>
      </c>
      <c r="B59" s="267" t="s">
        <v>78</v>
      </c>
      <c r="C59" s="273"/>
      <c r="D59" s="278"/>
      <c r="E59" s="371"/>
      <c r="F59" s="274"/>
    </row>
    <row r="60" spans="1:6">
      <c r="A60" s="360">
        <f>+A59+0.1</f>
        <v>1.1000000000000001</v>
      </c>
      <c r="B60" s="272" t="s">
        <v>267</v>
      </c>
      <c r="C60" s="273">
        <v>6</v>
      </c>
      <c r="D60" s="271" t="s">
        <v>240</v>
      </c>
      <c r="E60" s="371"/>
      <c r="F60" s="274">
        <f>ROUND((C60*E60),2)</f>
        <v>0</v>
      </c>
    </row>
    <row r="61" spans="1:6" s="25" customFormat="1" ht="25.5">
      <c r="A61" s="360">
        <f>+A60+0.1</f>
        <v>1.2000000000000002</v>
      </c>
      <c r="B61" s="272" t="s">
        <v>268</v>
      </c>
      <c r="C61" s="273">
        <v>6</v>
      </c>
      <c r="D61" s="271" t="s">
        <v>240</v>
      </c>
      <c r="E61" s="371"/>
      <c r="F61" s="274">
        <f>ROUND((C61*E61),2)</f>
        <v>0</v>
      </c>
    </row>
    <row r="62" spans="1:6" s="25" customFormat="1" ht="25.5">
      <c r="A62" s="360">
        <f>+A61+0.1</f>
        <v>1.3000000000000003</v>
      </c>
      <c r="B62" s="272" t="s">
        <v>269</v>
      </c>
      <c r="C62" s="273">
        <v>1</v>
      </c>
      <c r="D62" s="271" t="s">
        <v>240</v>
      </c>
      <c r="E62" s="371"/>
      <c r="F62" s="274">
        <f>ROUND((C62*E62),2)</f>
        <v>0</v>
      </c>
    </row>
    <row r="63" spans="1:6" s="25" customFormat="1" ht="25.5">
      <c r="A63" s="360">
        <f>+A62+0.1</f>
        <v>1.4000000000000004</v>
      </c>
      <c r="B63" s="272" t="s">
        <v>270</v>
      </c>
      <c r="C63" s="273">
        <v>6</v>
      </c>
      <c r="D63" s="271" t="s">
        <v>240</v>
      </c>
      <c r="E63" s="371"/>
      <c r="F63" s="274">
        <f>ROUND((C63*E63),2)</f>
        <v>0</v>
      </c>
    </row>
    <row r="64" spans="1:6" s="287" customFormat="1">
      <c r="A64" s="4"/>
      <c r="B64" s="272"/>
      <c r="C64" s="268"/>
      <c r="D64" s="271"/>
      <c r="E64" s="371"/>
      <c r="F64" s="274"/>
    </row>
    <row r="65" spans="1:6" s="287" customFormat="1">
      <c r="A65" s="299">
        <v>2</v>
      </c>
      <c r="B65" s="267" t="s">
        <v>120</v>
      </c>
      <c r="C65" s="268"/>
      <c r="D65" s="269"/>
      <c r="E65" s="371"/>
      <c r="F65" s="274"/>
    </row>
    <row r="66" spans="1:6" s="287" customFormat="1">
      <c r="A66" s="264">
        <f>+A65+0.1</f>
        <v>2.1</v>
      </c>
      <c r="B66" s="272" t="s">
        <v>271</v>
      </c>
      <c r="C66" s="273">
        <v>63.94</v>
      </c>
      <c r="D66" s="269" t="s">
        <v>272</v>
      </c>
      <c r="E66" s="371"/>
      <c r="F66" s="274">
        <f>ROUND((C66*E66),2)</f>
        <v>0</v>
      </c>
    </row>
    <row r="67" spans="1:6" s="287" customFormat="1" ht="25.5">
      <c r="A67" s="264">
        <f>+A66+0.1</f>
        <v>2.2000000000000002</v>
      </c>
      <c r="B67" s="272" t="s">
        <v>273</v>
      </c>
      <c r="C67" s="273">
        <v>83.12</v>
      </c>
      <c r="D67" s="269" t="s">
        <v>274</v>
      </c>
      <c r="E67" s="371"/>
      <c r="F67" s="274">
        <f>ROUND((C67*E67),2)</f>
        <v>0</v>
      </c>
    </row>
    <row r="68" spans="1:6" s="287" customFormat="1">
      <c r="A68" s="4"/>
      <c r="B68" s="272"/>
      <c r="C68" s="268"/>
      <c r="D68" s="269"/>
      <c r="E68" s="371"/>
      <c r="F68" s="274"/>
    </row>
    <row r="69" spans="1:6" s="287" customFormat="1">
      <c r="A69" s="297">
        <v>3</v>
      </c>
      <c r="B69" s="288" t="s">
        <v>69</v>
      </c>
      <c r="C69" s="273"/>
      <c r="D69" s="271"/>
      <c r="E69" s="371"/>
      <c r="F69" s="274"/>
    </row>
    <row r="70" spans="1:6" s="287" customFormat="1">
      <c r="A70" s="298">
        <f t="shared" ref="A70:A76" si="3">+A69+0.1</f>
        <v>3.1</v>
      </c>
      <c r="B70" s="272" t="s">
        <v>275</v>
      </c>
      <c r="C70" s="273">
        <v>41.98</v>
      </c>
      <c r="D70" s="271" t="s">
        <v>106</v>
      </c>
      <c r="E70" s="371"/>
      <c r="F70" s="274">
        <f t="shared" ref="F70:F76" si="4">ROUND((C70*E70),2)</f>
        <v>0</v>
      </c>
    </row>
    <row r="71" spans="1:6" s="287" customFormat="1">
      <c r="A71" s="298">
        <f t="shared" si="3"/>
        <v>3.2</v>
      </c>
      <c r="B71" s="272" t="s">
        <v>276</v>
      </c>
      <c r="C71" s="273">
        <v>5.25</v>
      </c>
      <c r="D71" s="271" t="s">
        <v>106</v>
      </c>
      <c r="E71" s="371"/>
      <c r="F71" s="274">
        <f t="shared" si="4"/>
        <v>0</v>
      </c>
    </row>
    <row r="72" spans="1:6" s="287" customFormat="1">
      <c r="A72" s="298">
        <f t="shared" si="3"/>
        <v>3.3000000000000003</v>
      </c>
      <c r="B72" s="272" t="s">
        <v>277</v>
      </c>
      <c r="C72" s="273">
        <v>2.39</v>
      </c>
      <c r="D72" s="271" t="s">
        <v>106</v>
      </c>
      <c r="E72" s="371"/>
      <c r="F72" s="274">
        <f t="shared" si="4"/>
        <v>0</v>
      </c>
    </row>
    <row r="73" spans="1:6" s="287" customFormat="1">
      <c r="A73" s="298">
        <f t="shared" si="3"/>
        <v>3.4000000000000004</v>
      </c>
      <c r="B73" s="272" t="s">
        <v>278</v>
      </c>
      <c r="C73" s="273">
        <v>2.39</v>
      </c>
      <c r="D73" s="271" t="s">
        <v>106</v>
      </c>
      <c r="E73" s="371"/>
      <c r="F73" s="274">
        <f t="shared" si="4"/>
        <v>0</v>
      </c>
    </row>
    <row r="74" spans="1:6" s="287" customFormat="1">
      <c r="A74" s="298">
        <f t="shared" si="3"/>
        <v>3.5000000000000004</v>
      </c>
      <c r="B74" s="272" t="s">
        <v>279</v>
      </c>
      <c r="C74" s="273">
        <v>2.39</v>
      </c>
      <c r="D74" s="271" t="s">
        <v>106</v>
      </c>
      <c r="E74" s="371"/>
      <c r="F74" s="274">
        <f t="shared" si="4"/>
        <v>0</v>
      </c>
    </row>
    <row r="75" spans="1:6" s="287" customFormat="1">
      <c r="A75" s="289">
        <f t="shared" si="3"/>
        <v>3.6000000000000005</v>
      </c>
      <c r="B75" s="281" t="s">
        <v>280</v>
      </c>
      <c r="C75" s="282">
        <v>9.5399999999999991</v>
      </c>
      <c r="D75" s="290" t="s">
        <v>106</v>
      </c>
      <c r="E75" s="372"/>
      <c r="F75" s="284">
        <f t="shared" si="4"/>
        <v>0</v>
      </c>
    </row>
    <row r="76" spans="1:6">
      <c r="A76" s="291">
        <f t="shared" si="3"/>
        <v>3.7000000000000006</v>
      </c>
      <c r="B76" s="292" t="s">
        <v>281</v>
      </c>
      <c r="C76" s="293">
        <v>3197</v>
      </c>
      <c r="D76" s="294" t="s">
        <v>114</v>
      </c>
      <c r="E76" s="373"/>
      <c r="F76" s="295">
        <f t="shared" si="4"/>
        <v>0</v>
      </c>
    </row>
    <row r="77" spans="1:6" s="287" customFormat="1">
      <c r="A77" s="296"/>
      <c r="B77" s="272"/>
      <c r="C77" s="273"/>
      <c r="D77" s="271"/>
      <c r="E77" s="371"/>
      <c r="F77" s="274"/>
    </row>
    <row r="78" spans="1:6" s="287" customFormat="1">
      <c r="A78" s="297">
        <v>4</v>
      </c>
      <c r="B78" s="288" t="s">
        <v>119</v>
      </c>
      <c r="C78" s="273"/>
      <c r="D78" s="271"/>
      <c r="E78" s="371"/>
      <c r="F78" s="274"/>
    </row>
    <row r="79" spans="1:6" s="287" customFormat="1">
      <c r="A79" s="298">
        <f>+A78+0.1</f>
        <v>4.0999999999999996</v>
      </c>
      <c r="B79" s="272" t="s">
        <v>275</v>
      </c>
      <c r="C79" s="273">
        <v>41.98</v>
      </c>
      <c r="D79" s="271" t="s">
        <v>106</v>
      </c>
      <c r="E79" s="371"/>
      <c r="F79" s="274">
        <f t="shared" ref="F79:F85" si="5">ROUND((C79*E79),2)</f>
        <v>0</v>
      </c>
    </row>
    <row r="80" spans="1:6" s="287" customFormat="1">
      <c r="A80" s="298">
        <f t="shared" ref="A80:A85" si="6">+A79+0.1</f>
        <v>4.1999999999999993</v>
      </c>
      <c r="B80" s="272" t="s">
        <v>276</v>
      </c>
      <c r="C80" s="273">
        <v>5.25</v>
      </c>
      <c r="D80" s="271" t="s">
        <v>106</v>
      </c>
      <c r="E80" s="371"/>
      <c r="F80" s="274">
        <f t="shared" si="5"/>
        <v>0</v>
      </c>
    </row>
    <row r="81" spans="1:243" s="287" customFormat="1">
      <c r="A81" s="298">
        <f t="shared" si="6"/>
        <v>4.2999999999999989</v>
      </c>
      <c r="B81" s="272" t="s">
        <v>277</v>
      </c>
      <c r="C81" s="273">
        <v>2.39</v>
      </c>
      <c r="D81" s="271" t="s">
        <v>106</v>
      </c>
      <c r="E81" s="371"/>
      <c r="F81" s="274">
        <f t="shared" si="5"/>
        <v>0</v>
      </c>
    </row>
    <row r="82" spans="1:243" s="287" customFormat="1">
      <c r="A82" s="298">
        <f t="shared" si="6"/>
        <v>4.3999999999999986</v>
      </c>
      <c r="B82" s="272" t="s">
        <v>282</v>
      </c>
      <c r="C82" s="273">
        <v>2.39</v>
      </c>
      <c r="D82" s="271" t="s">
        <v>106</v>
      </c>
      <c r="E82" s="371"/>
      <c r="F82" s="274">
        <f t="shared" si="5"/>
        <v>0</v>
      </c>
    </row>
    <row r="83" spans="1:243" s="287" customFormat="1">
      <c r="A83" s="298">
        <f t="shared" si="6"/>
        <v>4.4999999999999982</v>
      </c>
      <c r="B83" s="272" t="s">
        <v>279</v>
      </c>
      <c r="C83" s="273">
        <v>2.39</v>
      </c>
      <c r="D83" s="271" t="s">
        <v>106</v>
      </c>
      <c r="E83" s="371"/>
      <c r="F83" s="274">
        <f t="shared" si="5"/>
        <v>0</v>
      </c>
    </row>
    <row r="84" spans="1:243" s="287" customFormat="1">
      <c r="A84" s="298">
        <f t="shared" si="6"/>
        <v>4.5999999999999979</v>
      </c>
      <c r="B84" s="272" t="s">
        <v>283</v>
      </c>
      <c r="C84" s="273">
        <v>9.5399999999999991</v>
      </c>
      <c r="D84" s="271" t="s">
        <v>106</v>
      </c>
      <c r="E84" s="371"/>
      <c r="F84" s="274">
        <f t="shared" si="5"/>
        <v>0</v>
      </c>
    </row>
    <row r="85" spans="1:243" s="287" customFormat="1">
      <c r="A85" s="298">
        <f t="shared" si="6"/>
        <v>4.6999999999999975</v>
      </c>
      <c r="B85" s="272" t="s">
        <v>284</v>
      </c>
      <c r="C85" s="273">
        <v>49.62</v>
      </c>
      <c r="D85" s="271" t="s">
        <v>106</v>
      </c>
      <c r="E85" s="371"/>
      <c r="F85" s="274">
        <f t="shared" si="5"/>
        <v>0</v>
      </c>
    </row>
    <row r="86" spans="1:243" ht="15">
      <c r="A86" s="264"/>
      <c r="B86" s="272"/>
      <c r="C86" s="268"/>
      <c r="D86" s="278"/>
      <c r="E86" s="371"/>
      <c r="F86" s="274"/>
    </row>
    <row r="87" spans="1:243">
      <c r="A87" s="264">
        <v>5</v>
      </c>
      <c r="B87" s="272" t="s">
        <v>285</v>
      </c>
      <c r="C87" s="273">
        <v>1</v>
      </c>
      <c r="D87" s="271" t="s">
        <v>240</v>
      </c>
      <c r="E87" s="371"/>
      <c r="F87" s="274">
        <f>ROUND((C87*E87),2)</f>
        <v>0</v>
      </c>
    </row>
    <row r="88" spans="1:243" s="3" customFormat="1" ht="15">
      <c r="A88" s="4"/>
      <c r="B88" s="272"/>
      <c r="C88" s="273"/>
      <c r="D88" s="278"/>
      <c r="E88" s="371"/>
      <c r="F88" s="274"/>
    </row>
    <row r="89" spans="1:243" s="27" customFormat="1" ht="15">
      <c r="A89" s="299" t="s">
        <v>98</v>
      </c>
      <c r="B89" s="288" t="s">
        <v>117</v>
      </c>
      <c r="C89" s="273"/>
      <c r="D89" s="278"/>
      <c r="E89" s="371"/>
      <c r="F89" s="274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</row>
    <row r="90" spans="1:243" s="27" customFormat="1" ht="15">
      <c r="A90" s="300"/>
      <c r="B90" s="301"/>
      <c r="C90" s="268"/>
      <c r="D90" s="277"/>
      <c r="E90" s="371"/>
      <c r="F90" s="274"/>
      <c r="G90" s="302"/>
      <c r="H90" s="302"/>
      <c r="I90" s="302"/>
      <c r="J90" s="302"/>
      <c r="K90" s="302"/>
      <c r="L90" s="302"/>
      <c r="M90" s="302"/>
      <c r="N90" s="302"/>
      <c r="O90" s="302"/>
      <c r="P90" s="302"/>
      <c r="Q90" s="302"/>
      <c r="R90" s="302"/>
      <c r="S90" s="302"/>
      <c r="T90" s="302"/>
      <c r="U90" s="302"/>
      <c r="V90" s="302"/>
      <c r="W90" s="302"/>
      <c r="X90" s="302"/>
      <c r="Y90" s="302"/>
      <c r="Z90" s="302"/>
      <c r="AA90" s="302"/>
      <c r="AB90" s="302"/>
      <c r="AC90" s="302"/>
      <c r="AD90" s="302"/>
      <c r="AE90" s="302"/>
      <c r="AF90" s="302"/>
      <c r="AG90" s="302"/>
      <c r="AH90" s="302"/>
      <c r="AI90" s="302"/>
      <c r="AJ90" s="302"/>
      <c r="AK90" s="302"/>
      <c r="AL90" s="302"/>
      <c r="AM90" s="302"/>
      <c r="AN90" s="302"/>
      <c r="AO90" s="302"/>
      <c r="AP90" s="302"/>
      <c r="AQ90" s="302"/>
      <c r="AR90" s="302"/>
      <c r="AS90" s="302"/>
      <c r="AT90" s="302"/>
      <c r="AU90" s="302"/>
      <c r="AV90" s="302"/>
      <c r="AW90" s="302"/>
      <c r="AX90" s="302"/>
      <c r="AY90" s="302"/>
      <c r="AZ90" s="302"/>
      <c r="BA90" s="302"/>
      <c r="BB90" s="302"/>
      <c r="BC90" s="302"/>
      <c r="BD90" s="302"/>
      <c r="BE90" s="302"/>
      <c r="BF90" s="302"/>
      <c r="BG90" s="302"/>
      <c r="BH90" s="302"/>
      <c r="BI90" s="302"/>
      <c r="BJ90" s="302"/>
      <c r="BK90" s="302"/>
      <c r="BL90" s="302"/>
      <c r="BM90" s="302"/>
      <c r="BN90" s="302"/>
      <c r="BO90" s="302"/>
      <c r="BP90" s="302"/>
      <c r="BQ90" s="302"/>
      <c r="BR90" s="302"/>
      <c r="BS90" s="302"/>
      <c r="BT90" s="302"/>
      <c r="BU90" s="302"/>
      <c r="BV90" s="302"/>
      <c r="BW90" s="302"/>
      <c r="BX90" s="302"/>
      <c r="BY90" s="302"/>
      <c r="BZ90" s="302"/>
      <c r="CA90" s="302"/>
      <c r="CB90" s="302"/>
      <c r="CC90" s="302"/>
      <c r="CD90" s="302"/>
      <c r="CE90" s="302"/>
      <c r="CF90" s="302"/>
      <c r="CG90" s="302"/>
      <c r="CH90" s="302"/>
      <c r="CI90" s="302"/>
      <c r="CJ90" s="302"/>
      <c r="CK90" s="302"/>
      <c r="CL90" s="302"/>
      <c r="CM90" s="302"/>
      <c r="CN90" s="302"/>
      <c r="CO90" s="302"/>
      <c r="CP90" s="302"/>
      <c r="CQ90" s="302"/>
      <c r="CR90" s="302"/>
      <c r="CS90" s="302"/>
      <c r="CT90" s="302"/>
      <c r="CU90" s="302"/>
      <c r="CV90" s="302"/>
      <c r="CW90" s="302"/>
      <c r="CX90" s="302"/>
      <c r="CY90" s="302"/>
      <c r="CZ90" s="302"/>
      <c r="DA90" s="302"/>
      <c r="DB90" s="302"/>
      <c r="DC90" s="302"/>
      <c r="DD90" s="302"/>
      <c r="DE90" s="302"/>
      <c r="DF90" s="302"/>
      <c r="DG90" s="302"/>
      <c r="DH90" s="302"/>
      <c r="DI90" s="302"/>
      <c r="DJ90" s="302"/>
      <c r="DK90" s="302"/>
      <c r="DL90" s="302"/>
      <c r="DM90" s="302"/>
      <c r="DN90" s="302"/>
      <c r="DO90" s="302"/>
      <c r="DP90" s="302"/>
      <c r="DQ90" s="302"/>
      <c r="DR90" s="302"/>
      <c r="DS90" s="302"/>
      <c r="DT90" s="302"/>
      <c r="DU90" s="302"/>
      <c r="DV90" s="302"/>
      <c r="DW90" s="302"/>
      <c r="DX90" s="302"/>
      <c r="DY90" s="302"/>
      <c r="DZ90" s="302"/>
      <c r="EA90" s="302"/>
      <c r="EB90" s="302"/>
      <c r="EC90" s="302"/>
      <c r="ED90" s="302"/>
      <c r="EE90" s="302"/>
      <c r="EF90" s="302"/>
      <c r="EG90" s="302"/>
      <c r="EH90" s="302"/>
      <c r="EI90" s="302"/>
      <c r="EJ90" s="302"/>
      <c r="EK90" s="302"/>
      <c r="EL90" s="302"/>
      <c r="EM90" s="302"/>
      <c r="EN90" s="302"/>
      <c r="EO90" s="302"/>
      <c r="EP90" s="302"/>
      <c r="EQ90" s="302"/>
      <c r="ER90" s="302"/>
      <c r="ES90" s="302"/>
      <c r="ET90" s="302"/>
      <c r="EU90" s="302"/>
      <c r="EV90" s="302"/>
      <c r="EW90" s="302"/>
      <c r="EX90" s="302"/>
      <c r="EY90" s="302"/>
      <c r="EZ90" s="302"/>
      <c r="FA90" s="302"/>
      <c r="FB90" s="302"/>
      <c r="FC90" s="302"/>
      <c r="FD90" s="302"/>
      <c r="FE90" s="302"/>
      <c r="FF90" s="302"/>
      <c r="FG90" s="302"/>
      <c r="FH90" s="302"/>
      <c r="FI90" s="302"/>
      <c r="FJ90" s="302"/>
      <c r="FK90" s="302"/>
      <c r="FL90" s="302"/>
      <c r="FM90" s="302"/>
      <c r="FN90" s="302"/>
      <c r="FO90" s="302"/>
      <c r="FP90" s="302"/>
      <c r="FQ90" s="302"/>
      <c r="FR90" s="302"/>
      <c r="FS90" s="302"/>
      <c r="FT90" s="302"/>
      <c r="FU90" s="302"/>
      <c r="FV90" s="302"/>
      <c r="FW90" s="302"/>
      <c r="FX90" s="302"/>
      <c r="FY90" s="302"/>
      <c r="FZ90" s="302"/>
      <c r="GA90" s="302"/>
      <c r="GB90" s="302"/>
      <c r="GC90" s="302"/>
      <c r="GD90" s="302"/>
      <c r="GE90" s="302"/>
      <c r="GF90" s="302"/>
      <c r="GG90" s="302"/>
      <c r="GH90" s="302"/>
      <c r="GI90" s="302"/>
      <c r="GJ90" s="302"/>
      <c r="GK90" s="302"/>
      <c r="GL90" s="302"/>
      <c r="GM90" s="302"/>
      <c r="GN90" s="302"/>
      <c r="GO90" s="302"/>
      <c r="GP90" s="302"/>
      <c r="GQ90" s="302"/>
      <c r="GR90" s="302"/>
      <c r="GS90" s="302"/>
      <c r="GT90" s="302"/>
      <c r="GU90" s="302"/>
      <c r="GV90" s="302"/>
      <c r="GW90" s="302"/>
      <c r="GX90" s="302"/>
      <c r="GY90" s="302"/>
      <c r="GZ90" s="302"/>
      <c r="HA90" s="302"/>
      <c r="HB90" s="302"/>
      <c r="HC90" s="302"/>
      <c r="HD90" s="302"/>
      <c r="HE90" s="302"/>
      <c r="HF90" s="302"/>
      <c r="HG90" s="302"/>
      <c r="HH90" s="302"/>
      <c r="HI90" s="302"/>
      <c r="HJ90" s="302"/>
      <c r="HK90" s="302"/>
      <c r="HL90" s="302"/>
      <c r="HM90" s="302"/>
      <c r="HN90" s="302"/>
      <c r="HO90" s="302"/>
      <c r="HP90" s="302"/>
      <c r="HQ90" s="302"/>
      <c r="HR90" s="302"/>
      <c r="HS90" s="302"/>
      <c r="HT90" s="302"/>
      <c r="HU90" s="302"/>
      <c r="HV90" s="302"/>
      <c r="HW90" s="302"/>
      <c r="HX90" s="302"/>
      <c r="HY90" s="302"/>
      <c r="HZ90" s="302"/>
      <c r="IA90" s="302"/>
      <c r="IB90" s="302"/>
      <c r="IC90" s="302"/>
      <c r="ID90" s="302"/>
      <c r="IE90" s="302"/>
      <c r="IF90" s="302"/>
      <c r="IG90" s="302"/>
      <c r="IH90" s="302"/>
      <c r="II90" s="302"/>
    </row>
    <row r="91" spans="1:243" s="28" customFormat="1" ht="15">
      <c r="A91" s="303">
        <v>1</v>
      </c>
      <c r="B91" s="288" t="s">
        <v>91</v>
      </c>
      <c r="C91" s="273"/>
      <c r="D91" s="278"/>
      <c r="E91" s="371"/>
      <c r="F91" s="27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</row>
    <row r="92" spans="1:243" s="28" customFormat="1">
      <c r="A92" s="264">
        <f>+A91+0.1</f>
        <v>1.1000000000000001</v>
      </c>
      <c r="B92" s="272" t="s">
        <v>286</v>
      </c>
      <c r="C92" s="273">
        <v>1</v>
      </c>
      <c r="D92" s="271" t="s">
        <v>240</v>
      </c>
      <c r="E92" s="371"/>
      <c r="F92" s="274">
        <f>ROUND((C92*E92),2)</f>
        <v>0</v>
      </c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4"/>
      <c r="AK92" s="304"/>
      <c r="AL92" s="304"/>
      <c r="AM92" s="304"/>
      <c r="AN92" s="304"/>
      <c r="AO92" s="304"/>
      <c r="AP92" s="304"/>
      <c r="AQ92" s="304"/>
      <c r="AR92" s="304"/>
      <c r="AS92" s="304"/>
      <c r="AT92" s="304"/>
      <c r="AU92" s="304"/>
      <c r="AV92" s="304"/>
      <c r="AW92" s="304"/>
      <c r="AX92" s="304"/>
      <c r="AY92" s="304"/>
      <c r="AZ92" s="304"/>
      <c r="BA92" s="304"/>
      <c r="BB92" s="304"/>
      <c r="BC92" s="304"/>
      <c r="BD92" s="304"/>
      <c r="BE92" s="304"/>
      <c r="BF92" s="304"/>
      <c r="BG92" s="304"/>
      <c r="BH92" s="304"/>
      <c r="BI92" s="304"/>
      <c r="BJ92" s="304"/>
      <c r="BK92" s="304"/>
      <c r="BL92" s="304"/>
      <c r="BM92" s="304"/>
      <c r="BN92" s="304"/>
      <c r="BO92" s="304"/>
      <c r="BP92" s="304"/>
      <c r="BQ92" s="304"/>
      <c r="BR92" s="304"/>
      <c r="BS92" s="304"/>
      <c r="BT92" s="304"/>
      <c r="BU92" s="304"/>
      <c r="BV92" s="304"/>
      <c r="BW92" s="304"/>
      <c r="BX92" s="304"/>
      <c r="BY92" s="304"/>
      <c r="BZ92" s="304"/>
      <c r="CA92" s="304"/>
      <c r="CB92" s="304"/>
      <c r="CC92" s="304"/>
      <c r="CD92" s="304"/>
      <c r="CE92" s="304"/>
      <c r="CF92" s="304"/>
      <c r="CG92" s="304"/>
      <c r="CH92" s="304"/>
      <c r="CI92" s="304"/>
      <c r="CJ92" s="304"/>
      <c r="CK92" s="304"/>
      <c r="CL92" s="304"/>
      <c r="CM92" s="304"/>
      <c r="CN92" s="304"/>
      <c r="CO92" s="304"/>
      <c r="CP92" s="304"/>
      <c r="CQ92" s="304"/>
      <c r="CR92" s="304"/>
      <c r="CS92" s="304"/>
      <c r="CT92" s="304"/>
      <c r="CU92" s="304"/>
      <c r="CV92" s="304"/>
      <c r="CW92" s="304"/>
      <c r="CX92" s="304"/>
      <c r="CY92" s="304"/>
      <c r="CZ92" s="304"/>
      <c r="DA92" s="304"/>
      <c r="DB92" s="304"/>
      <c r="DC92" s="304"/>
      <c r="DD92" s="304"/>
      <c r="DE92" s="304"/>
      <c r="DF92" s="304"/>
      <c r="DG92" s="304"/>
      <c r="DH92" s="304"/>
      <c r="DI92" s="304"/>
      <c r="DJ92" s="304"/>
      <c r="DK92" s="304"/>
      <c r="DL92" s="304"/>
      <c r="DM92" s="304"/>
      <c r="DN92" s="304"/>
      <c r="DO92" s="304"/>
      <c r="DP92" s="304"/>
      <c r="DQ92" s="304"/>
      <c r="DR92" s="304"/>
      <c r="DS92" s="304"/>
      <c r="DT92" s="304"/>
      <c r="DU92" s="304"/>
      <c r="DV92" s="304"/>
      <c r="DW92" s="304"/>
      <c r="DX92" s="304"/>
      <c r="DY92" s="304"/>
      <c r="DZ92" s="304"/>
      <c r="EA92" s="304"/>
      <c r="EB92" s="304"/>
      <c r="EC92" s="304"/>
      <c r="ED92" s="304"/>
      <c r="EE92" s="304"/>
      <c r="EF92" s="304"/>
      <c r="EG92" s="304"/>
      <c r="EH92" s="304"/>
      <c r="EI92" s="304"/>
      <c r="EJ92" s="304"/>
      <c r="EK92" s="304"/>
      <c r="EL92" s="304"/>
      <c r="EM92" s="304"/>
      <c r="EN92" s="304"/>
      <c r="EO92" s="304"/>
      <c r="EP92" s="304"/>
      <c r="EQ92" s="304"/>
      <c r="ER92" s="304"/>
      <c r="ES92" s="304"/>
      <c r="ET92" s="304"/>
      <c r="EU92" s="304"/>
      <c r="EV92" s="304"/>
      <c r="EW92" s="304"/>
      <c r="EX92" s="304"/>
      <c r="EY92" s="304"/>
      <c r="EZ92" s="304"/>
      <c r="FA92" s="304"/>
      <c r="FB92" s="304"/>
      <c r="FC92" s="304"/>
      <c r="FD92" s="304"/>
      <c r="FE92" s="304"/>
      <c r="FF92" s="304"/>
      <c r="FG92" s="304"/>
      <c r="FH92" s="304"/>
      <c r="FI92" s="304"/>
      <c r="FJ92" s="304"/>
      <c r="FK92" s="304"/>
      <c r="FL92" s="304"/>
      <c r="FM92" s="304"/>
      <c r="FN92" s="304"/>
      <c r="FO92" s="304"/>
      <c r="FP92" s="304"/>
      <c r="FQ92" s="304"/>
      <c r="FR92" s="304"/>
      <c r="FS92" s="304"/>
      <c r="FT92" s="304"/>
      <c r="FU92" s="304"/>
      <c r="FV92" s="304"/>
      <c r="FW92" s="304"/>
      <c r="FX92" s="304"/>
      <c r="FY92" s="304"/>
      <c r="FZ92" s="304"/>
      <c r="GA92" s="304"/>
      <c r="GB92" s="304"/>
      <c r="GC92" s="304"/>
      <c r="GD92" s="304"/>
      <c r="GE92" s="304"/>
      <c r="GF92" s="304"/>
      <c r="GG92" s="304"/>
      <c r="GH92" s="304"/>
      <c r="GI92" s="304"/>
      <c r="GJ92" s="304"/>
      <c r="GK92" s="304"/>
      <c r="GL92" s="304"/>
      <c r="GM92" s="304"/>
      <c r="GN92" s="304"/>
      <c r="GO92" s="304"/>
      <c r="GP92" s="304"/>
      <c r="GQ92" s="304"/>
      <c r="GR92" s="304"/>
      <c r="GS92" s="304"/>
      <c r="GT92" s="304"/>
      <c r="GU92" s="304"/>
      <c r="GV92" s="304"/>
      <c r="GW92" s="304"/>
      <c r="GX92" s="304"/>
      <c r="GY92" s="304"/>
      <c r="GZ92" s="304"/>
      <c r="HA92" s="304"/>
      <c r="HB92" s="304"/>
      <c r="HC92" s="304"/>
      <c r="HD92" s="304"/>
      <c r="HE92" s="304"/>
      <c r="HF92" s="304"/>
      <c r="HG92" s="304"/>
      <c r="HH92" s="304"/>
      <c r="HI92" s="304"/>
      <c r="HJ92" s="304"/>
      <c r="HK92" s="304"/>
      <c r="HL92" s="304"/>
      <c r="HM92" s="304"/>
      <c r="HN92" s="304"/>
      <c r="HO92" s="304"/>
      <c r="HP92" s="304"/>
      <c r="HQ92" s="304"/>
      <c r="HR92" s="304"/>
      <c r="HS92" s="304"/>
      <c r="HT92" s="304"/>
      <c r="HU92" s="304"/>
      <c r="HV92" s="304"/>
      <c r="HW92" s="304"/>
      <c r="HX92" s="304"/>
      <c r="HY92" s="304"/>
      <c r="HZ92" s="304"/>
      <c r="IA92" s="304"/>
      <c r="IB92" s="304"/>
      <c r="IC92" s="304"/>
      <c r="ID92" s="304"/>
      <c r="IE92" s="304"/>
      <c r="IF92" s="304"/>
      <c r="IG92" s="304"/>
      <c r="IH92" s="304"/>
      <c r="II92" s="304"/>
    </row>
    <row r="93" spans="1:243" s="27" customFormat="1">
      <c r="A93" s="305">
        <f>+A92+0.1</f>
        <v>1.2000000000000002</v>
      </c>
      <c r="B93" s="285" t="s">
        <v>287</v>
      </c>
      <c r="C93" s="273">
        <v>1</v>
      </c>
      <c r="D93" s="269" t="s">
        <v>240</v>
      </c>
      <c r="E93" s="371"/>
      <c r="F93" s="274">
        <f>ROUND((C93*E93),2)</f>
        <v>0</v>
      </c>
      <c r="G93" s="302"/>
      <c r="H93" s="302"/>
      <c r="I93" s="302"/>
      <c r="J93" s="302"/>
      <c r="K93" s="302"/>
      <c r="L93" s="302"/>
      <c r="M93" s="302"/>
      <c r="N93" s="302"/>
      <c r="O93" s="302"/>
      <c r="P93" s="302"/>
      <c r="Q93" s="302"/>
      <c r="R93" s="302"/>
      <c r="S93" s="302"/>
      <c r="T93" s="302"/>
      <c r="U93" s="302"/>
      <c r="V93" s="302"/>
      <c r="W93" s="302"/>
      <c r="X93" s="302"/>
      <c r="Y93" s="302"/>
      <c r="Z93" s="302"/>
      <c r="AA93" s="302"/>
      <c r="AB93" s="302"/>
      <c r="AC93" s="302"/>
      <c r="AD93" s="302"/>
      <c r="AE93" s="302"/>
      <c r="AF93" s="302"/>
      <c r="AG93" s="302"/>
      <c r="AH93" s="302"/>
      <c r="AI93" s="302"/>
      <c r="AJ93" s="302"/>
      <c r="AK93" s="302"/>
      <c r="AL93" s="302"/>
      <c r="AM93" s="302"/>
      <c r="AN93" s="302"/>
      <c r="AO93" s="302"/>
      <c r="AP93" s="302"/>
      <c r="AQ93" s="302"/>
      <c r="AR93" s="302"/>
      <c r="AS93" s="302"/>
      <c r="AT93" s="302"/>
      <c r="AU93" s="302"/>
      <c r="AV93" s="302"/>
      <c r="AW93" s="302"/>
      <c r="AX93" s="302"/>
      <c r="AY93" s="302"/>
      <c r="AZ93" s="302"/>
      <c r="BA93" s="302"/>
      <c r="BB93" s="302"/>
      <c r="BC93" s="302"/>
      <c r="BD93" s="302"/>
      <c r="BE93" s="302"/>
      <c r="BF93" s="302"/>
      <c r="BG93" s="302"/>
      <c r="BH93" s="302"/>
      <c r="BI93" s="302"/>
      <c r="BJ93" s="302"/>
      <c r="BK93" s="302"/>
      <c r="BL93" s="302"/>
      <c r="BM93" s="302"/>
      <c r="BN93" s="302"/>
      <c r="BO93" s="302"/>
      <c r="BP93" s="302"/>
      <c r="BQ93" s="302"/>
      <c r="BR93" s="302"/>
      <c r="BS93" s="302"/>
      <c r="BT93" s="302"/>
      <c r="BU93" s="302"/>
      <c r="BV93" s="302"/>
      <c r="BW93" s="302"/>
      <c r="BX93" s="302"/>
      <c r="BY93" s="302"/>
      <c r="BZ93" s="302"/>
      <c r="CA93" s="302"/>
      <c r="CB93" s="302"/>
      <c r="CC93" s="302"/>
      <c r="CD93" s="302"/>
      <c r="CE93" s="302"/>
      <c r="CF93" s="302"/>
      <c r="CG93" s="302"/>
      <c r="CH93" s="302"/>
      <c r="CI93" s="302"/>
      <c r="CJ93" s="302"/>
      <c r="CK93" s="302"/>
      <c r="CL93" s="302"/>
      <c r="CM93" s="302"/>
      <c r="CN93" s="302"/>
      <c r="CO93" s="302"/>
      <c r="CP93" s="302"/>
      <c r="CQ93" s="302"/>
      <c r="CR93" s="302"/>
      <c r="CS93" s="302"/>
      <c r="CT93" s="302"/>
      <c r="CU93" s="302"/>
      <c r="CV93" s="302"/>
      <c r="CW93" s="302"/>
      <c r="CX93" s="302"/>
      <c r="CY93" s="302"/>
      <c r="CZ93" s="302"/>
      <c r="DA93" s="302"/>
      <c r="DB93" s="302"/>
      <c r="DC93" s="302"/>
      <c r="DD93" s="302"/>
      <c r="DE93" s="302"/>
      <c r="DF93" s="302"/>
      <c r="DG93" s="302"/>
      <c r="DH93" s="302"/>
      <c r="DI93" s="302"/>
      <c r="DJ93" s="302"/>
      <c r="DK93" s="302"/>
      <c r="DL93" s="302"/>
      <c r="DM93" s="302"/>
      <c r="DN93" s="302"/>
      <c r="DO93" s="302"/>
      <c r="DP93" s="302"/>
      <c r="DQ93" s="302"/>
      <c r="DR93" s="302"/>
      <c r="DS93" s="302"/>
      <c r="DT93" s="302"/>
      <c r="DU93" s="302"/>
      <c r="DV93" s="302"/>
      <c r="DW93" s="302"/>
      <c r="DX93" s="302"/>
      <c r="DY93" s="302"/>
      <c r="DZ93" s="302"/>
      <c r="EA93" s="302"/>
      <c r="EB93" s="302"/>
      <c r="EC93" s="302"/>
      <c r="ED93" s="302"/>
      <c r="EE93" s="302"/>
      <c r="EF93" s="302"/>
      <c r="EG93" s="302"/>
      <c r="EH93" s="302"/>
      <c r="EI93" s="302"/>
      <c r="EJ93" s="302"/>
      <c r="EK93" s="302"/>
      <c r="EL93" s="302"/>
      <c r="EM93" s="302"/>
      <c r="EN93" s="302"/>
      <c r="EO93" s="302"/>
      <c r="EP93" s="302"/>
      <c r="EQ93" s="302"/>
      <c r="ER93" s="302"/>
      <c r="ES93" s="302"/>
      <c r="ET93" s="302"/>
      <c r="EU93" s="302"/>
      <c r="EV93" s="302"/>
      <c r="EW93" s="302"/>
      <c r="EX93" s="302"/>
      <c r="EY93" s="302"/>
      <c r="EZ93" s="302"/>
      <c r="FA93" s="302"/>
      <c r="FB93" s="302"/>
      <c r="FC93" s="302"/>
      <c r="FD93" s="302"/>
      <c r="FE93" s="302"/>
      <c r="FF93" s="302"/>
      <c r="FG93" s="302"/>
      <c r="FH93" s="302"/>
      <c r="FI93" s="302"/>
      <c r="FJ93" s="302"/>
      <c r="FK93" s="302"/>
      <c r="FL93" s="302"/>
      <c r="FM93" s="302"/>
      <c r="FN93" s="302"/>
      <c r="FO93" s="302"/>
      <c r="FP93" s="302"/>
      <c r="FQ93" s="302"/>
      <c r="FR93" s="302"/>
      <c r="FS93" s="302"/>
      <c r="FT93" s="302"/>
      <c r="FU93" s="302"/>
      <c r="FV93" s="302"/>
      <c r="FW93" s="302"/>
      <c r="FX93" s="302"/>
      <c r="FY93" s="302"/>
      <c r="FZ93" s="302"/>
      <c r="GA93" s="302"/>
      <c r="GB93" s="302"/>
      <c r="GC93" s="302"/>
      <c r="GD93" s="302"/>
      <c r="GE93" s="302"/>
      <c r="GF93" s="302"/>
      <c r="GG93" s="302"/>
      <c r="GH93" s="302"/>
      <c r="GI93" s="302"/>
      <c r="GJ93" s="302"/>
      <c r="GK93" s="302"/>
      <c r="GL93" s="302"/>
      <c r="GM93" s="302"/>
      <c r="GN93" s="302"/>
      <c r="GO93" s="302"/>
      <c r="GP93" s="302"/>
      <c r="GQ93" s="302"/>
      <c r="GR93" s="302"/>
      <c r="GS93" s="302"/>
      <c r="GT93" s="302"/>
      <c r="GU93" s="302"/>
      <c r="GV93" s="302"/>
      <c r="GW93" s="302"/>
      <c r="GX93" s="302"/>
      <c r="GY93" s="302"/>
      <c r="GZ93" s="302"/>
      <c r="HA93" s="302"/>
      <c r="HB93" s="302"/>
      <c r="HC93" s="302"/>
      <c r="HD93" s="302"/>
      <c r="HE93" s="302"/>
      <c r="HF93" s="302"/>
      <c r="HG93" s="302"/>
      <c r="HH93" s="302"/>
      <c r="HI93" s="302"/>
      <c r="HJ93" s="302"/>
      <c r="HK93" s="302"/>
      <c r="HL93" s="302"/>
      <c r="HM93" s="302"/>
      <c r="HN93" s="302"/>
      <c r="HO93" s="302"/>
      <c r="HP93" s="302"/>
      <c r="HQ93" s="302"/>
      <c r="HR93" s="302"/>
      <c r="HS93" s="302"/>
      <c r="HT93" s="302"/>
      <c r="HU93" s="302"/>
      <c r="HV93" s="302"/>
      <c r="HW93" s="302"/>
      <c r="HX93" s="302"/>
      <c r="HY93" s="302"/>
      <c r="HZ93" s="302"/>
      <c r="IA93" s="302"/>
      <c r="IB93" s="302"/>
      <c r="IC93" s="302"/>
      <c r="ID93" s="302"/>
      <c r="IE93" s="302"/>
      <c r="IF93" s="302"/>
      <c r="IG93" s="302"/>
      <c r="IH93" s="302"/>
      <c r="II93" s="302"/>
    </row>
    <row r="94" spans="1:243" s="27" customFormat="1" ht="15">
      <c r="A94" s="300"/>
      <c r="B94" s="285"/>
      <c r="C94" s="268"/>
      <c r="D94" s="277"/>
      <c r="E94" s="371"/>
      <c r="F94" s="274"/>
      <c r="G94" s="302"/>
      <c r="H94" s="302"/>
      <c r="I94" s="302"/>
      <c r="J94" s="302"/>
      <c r="K94" s="302"/>
      <c r="L94" s="302"/>
      <c r="M94" s="302"/>
      <c r="N94" s="302"/>
      <c r="O94" s="302"/>
      <c r="P94" s="302"/>
      <c r="Q94" s="302"/>
      <c r="R94" s="302"/>
      <c r="S94" s="302"/>
      <c r="T94" s="302"/>
      <c r="U94" s="302"/>
      <c r="V94" s="302"/>
      <c r="W94" s="302"/>
      <c r="X94" s="302"/>
      <c r="Y94" s="302"/>
      <c r="Z94" s="302"/>
      <c r="AA94" s="302"/>
      <c r="AB94" s="302"/>
      <c r="AC94" s="302"/>
      <c r="AD94" s="302"/>
      <c r="AE94" s="302"/>
      <c r="AF94" s="302"/>
      <c r="AG94" s="302"/>
      <c r="AH94" s="302"/>
      <c r="AI94" s="302"/>
      <c r="AJ94" s="302"/>
      <c r="AK94" s="302"/>
      <c r="AL94" s="302"/>
      <c r="AM94" s="302"/>
      <c r="AN94" s="302"/>
      <c r="AO94" s="302"/>
      <c r="AP94" s="302"/>
      <c r="AQ94" s="302"/>
      <c r="AR94" s="302"/>
      <c r="AS94" s="302"/>
      <c r="AT94" s="302"/>
      <c r="AU94" s="302"/>
      <c r="AV94" s="302"/>
      <c r="AW94" s="302"/>
      <c r="AX94" s="302"/>
      <c r="AY94" s="302"/>
      <c r="AZ94" s="302"/>
      <c r="BA94" s="302"/>
      <c r="BB94" s="302"/>
      <c r="BC94" s="302"/>
      <c r="BD94" s="302"/>
      <c r="BE94" s="302"/>
      <c r="BF94" s="302"/>
      <c r="BG94" s="302"/>
      <c r="BH94" s="302"/>
      <c r="BI94" s="302"/>
      <c r="BJ94" s="302"/>
      <c r="BK94" s="302"/>
      <c r="BL94" s="302"/>
      <c r="BM94" s="302"/>
      <c r="BN94" s="302"/>
      <c r="BO94" s="302"/>
      <c r="BP94" s="302"/>
      <c r="BQ94" s="302"/>
      <c r="BR94" s="302"/>
      <c r="BS94" s="302"/>
      <c r="BT94" s="302"/>
      <c r="BU94" s="302"/>
      <c r="BV94" s="302"/>
      <c r="BW94" s="302"/>
      <c r="BX94" s="302"/>
      <c r="BY94" s="302"/>
      <c r="BZ94" s="302"/>
      <c r="CA94" s="302"/>
      <c r="CB94" s="302"/>
      <c r="CC94" s="302"/>
      <c r="CD94" s="302"/>
      <c r="CE94" s="302"/>
      <c r="CF94" s="302"/>
      <c r="CG94" s="302"/>
      <c r="CH94" s="302"/>
      <c r="CI94" s="302"/>
      <c r="CJ94" s="302"/>
      <c r="CK94" s="302"/>
      <c r="CL94" s="302"/>
      <c r="CM94" s="302"/>
      <c r="CN94" s="302"/>
      <c r="CO94" s="302"/>
      <c r="CP94" s="302"/>
      <c r="CQ94" s="302"/>
      <c r="CR94" s="302"/>
      <c r="CS94" s="302"/>
      <c r="CT94" s="302"/>
      <c r="CU94" s="302"/>
      <c r="CV94" s="302"/>
      <c r="CW94" s="302"/>
      <c r="CX94" s="302"/>
      <c r="CY94" s="302"/>
      <c r="CZ94" s="302"/>
      <c r="DA94" s="302"/>
      <c r="DB94" s="302"/>
      <c r="DC94" s="302"/>
      <c r="DD94" s="302"/>
      <c r="DE94" s="302"/>
      <c r="DF94" s="302"/>
      <c r="DG94" s="302"/>
      <c r="DH94" s="302"/>
      <c r="DI94" s="302"/>
      <c r="DJ94" s="302"/>
      <c r="DK94" s="302"/>
      <c r="DL94" s="302"/>
      <c r="DM94" s="302"/>
      <c r="DN94" s="302"/>
      <c r="DO94" s="302"/>
      <c r="DP94" s="302"/>
      <c r="DQ94" s="302"/>
      <c r="DR94" s="302"/>
      <c r="DS94" s="302"/>
      <c r="DT94" s="302"/>
      <c r="DU94" s="302"/>
      <c r="DV94" s="302"/>
      <c r="DW94" s="302"/>
      <c r="DX94" s="302"/>
      <c r="DY94" s="302"/>
      <c r="DZ94" s="302"/>
      <c r="EA94" s="302"/>
      <c r="EB94" s="302"/>
      <c r="EC94" s="302"/>
      <c r="ED94" s="302"/>
      <c r="EE94" s="302"/>
      <c r="EF94" s="302"/>
      <c r="EG94" s="302"/>
      <c r="EH94" s="302"/>
      <c r="EI94" s="302"/>
      <c r="EJ94" s="302"/>
      <c r="EK94" s="302"/>
      <c r="EL94" s="302"/>
      <c r="EM94" s="302"/>
      <c r="EN94" s="302"/>
      <c r="EO94" s="302"/>
      <c r="EP94" s="302"/>
      <c r="EQ94" s="302"/>
      <c r="ER94" s="302"/>
      <c r="ES94" s="302"/>
      <c r="ET94" s="302"/>
      <c r="EU94" s="302"/>
      <c r="EV94" s="302"/>
      <c r="EW94" s="302"/>
      <c r="EX94" s="302"/>
      <c r="EY94" s="302"/>
      <c r="EZ94" s="302"/>
      <c r="FA94" s="302"/>
      <c r="FB94" s="302"/>
      <c r="FC94" s="302"/>
      <c r="FD94" s="302"/>
      <c r="FE94" s="302"/>
      <c r="FF94" s="302"/>
      <c r="FG94" s="302"/>
      <c r="FH94" s="302"/>
      <c r="FI94" s="302"/>
      <c r="FJ94" s="302"/>
      <c r="FK94" s="302"/>
      <c r="FL94" s="302"/>
      <c r="FM94" s="302"/>
      <c r="FN94" s="302"/>
      <c r="FO94" s="302"/>
      <c r="FP94" s="302"/>
      <c r="FQ94" s="302"/>
      <c r="FR94" s="302"/>
      <c r="FS94" s="302"/>
      <c r="FT94" s="302"/>
      <c r="FU94" s="302"/>
      <c r="FV94" s="302"/>
      <c r="FW94" s="302"/>
      <c r="FX94" s="302"/>
      <c r="FY94" s="302"/>
      <c r="FZ94" s="302"/>
      <c r="GA94" s="302"/>
      <c r="GB94" s="302"/>
      <c r="GC94" s="302"/>
      <c r="GD94" s="302"/>
      <c r="GE94" s="302"/>
      <c r="GF94" s="302"/>
      <c r="GG94" s="302"/>
      <c r="GH94" s="302"/>
      <c r="GI94" s="302"/>
      <c r="GJ94" s="302"/>
      <c r="GK94" s="302"/>
      <c r="GL94" s="302"/>
      <c r="GM94" s="302"/>
      <c r="GN94" s="302"/>
      <c r="GO94" s="302"/>
      <c r="GP94" s="302"/>
      <c r="GQ94" s="302"/>
      <c r="GR94" s="302"/>
      <c r="GS94" s="302"/>
      <c r="GT94" s="302"/>
      <c r="GU94" s="302"/>
      <c r="GV94" s="302"/>
      <c r="GW94" s="302"/>
      <c r="GX94" s="302"/>
      <c r="GY94" s="302"/>
      <c r="GZ94" s="302"/>
      <c r="HA94" s="302"/>
      <c r="HB94" s="302"/>
      <c r="HC94" s="302"/>
      <c r="HD94" s="302"/>
      <c r="HE94" s="302"/>
      <c r="HF94" s="302"/>
      <c r="HG94" s="302"/>
      <c r="HH94" s="302"/>
      <c r="HI94" s="302"/>
      <c r="HJ94" s="302"/>
      <c r="HK94" s="302"/>
      <c r="HL94" s="302"/>
      <c r="HM94" s="302"/>
      <c r="HN94" s="302"/>
      <c r="HO94" s="302"/>
      <c r="HP94" s="302"/>
      <c r="HQ94" s="302"/>
      <c r="HR94" s="302"/>
      <c r="HS94" s="302"/>
      <c r="HT94" s="302"/>
      <c r="HU94" s="302"/>
      <c r="HV94" s="302"/>
      <c r="HW94" s="302"/>
      <c r="HX94" s="302"/>
      <c r="HY94" s="302"/>
      <c r="HZ94" s="302"/>
      <c r="IA94" s="302"/>
      <c r="IB94" s="302"/>
      <c r="IC94" s="302"/>
      <c r="ID94" s="302"/>
      <c r="IE94" s="302"/>
      <c r="IF94" s="302"/>
      <c r="IG94" s="302"/>
      <c r="IH94" s="302"/>
      <c r="II94" s="302"/>
    </row>
    <row r="95" spans="1:243" s="133" customFormat="1" ht="15">
      <c r="A95" s="303">
        <v>2</v>
      </c>
      <c r="B95" s="288" t="s">
        <v>80</v>
      </c>
      <c r="C95" s="306"/>
      <c r="D95" s="277"/>
      <c r="E95" s="371"/>
      <c r="F95" s="274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/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/>
      <c r="AQ95" s="307"/>
      <c r="AR95" s="307"/>
      <c r="AS95" s="307"/>
      <c r="AT95" s="307"/>
      <c r="AU95" s="307"/>
      <c r="AV95" s="307"/>
      <c r="AW95" s="307"/>
      <c r="AX95" s="307"/>
      <c r="AY95" s="307"/>
      <c r="AZ95" s="307"/>
      <c r="BA95" s="307"/>
      <c r="BB95" s="307"/>
      <c r="BC95" s="307"/>
      <c r="BD95" s="307"/>
      <c r="BE95" s="307"/>
      <c r="BF95" s="307"/>
      <c r="BG95" s="307"/>
      <c r="BH95" s="307"/>
      <c r="BI95" s="307"/>
      <c r="BJ95" s="307"/>
      <c r="BK95" s="307"/>
      <c r="BL95" s="307"/>
      <c r="BM95" s="307"/>
      <c r="BN95" s="307"/>
      <c r="BO95" s="307"/>
      <c r="BP95" s="307"/>
      <c r="BQ95" s="307"/>
      <c r="BR95" s="307"/>
      <c r="BS95" s="307"/>
      <c r="BT95" s="307"/>
      <c r="BU95" s="307"/>
      <c r="BV95" s="307"/>
      <c r="BW95" s="307"/>
      <c r="BX95" s="307"/>
      <c r="BY95" s="307"/>
      <c r="BZ95" s="307"/>
      <c r="CA95" s="307"/>
      <c r="CB95" s="307"/>
      <c r="CC95" s="307"/>
      <c r="CD95" s="307"/>
      <c r="CE95" s="307"/>
      <c r="CF95" s="307"/>
      <c r="CG95" s="307"/>
      <c r="CH95" s="307"/>
      <c r="CI95" s="307"/>
      <c r="CJ95" s="307"/>
      <c r="CK95" s="307"/>
      <c r="CL95" s="307"/>
      <c r="CM95" s="307"/>
      <c r="CN95" s="307"/>
      <c r="CO95" s="307"/>
      <c r="CP95" s="307"/>
      <c r="CQ95" s="307"/>
      <c r="CR95" s="307"/>
      <c r="CS95" s="307"/>
      <c r="CT95" s="307"/>
      <c r="CU95" s="307"/>
      <c r="CV95" s="307"/>
      <c r="CW95" s="307"/>
      <c r="CX95" s="307"/>
      <c r="CY95" s="307"/>
      <c r="CZ95" s="307"/>
      <c r="DA95" s="307"/>
      <c r="DB95" s="307"/>
      <c r="DC95" s="307"/>
      <c r="DD95" s="307"/>
      <c r="DE95" s="307"/>
      <c r="DF95" s="307"/>
      <c r="DG95" s="307"/>
      <c r="DH95" s="307"/>
      <c r="DI95" s="307"/>
      <c r="DJ95" s="307"/>
      <c r="DK95" s="307"/>
      <c r="DL95" s="307"/>
      <c r="DM95" s="307"/>
      <c r="DN95" s="307"/>
      <c r="DO95" s="307"/>
      <c r="DP95" s="307"/>
      <c r="DQ95" s="307"/>
      <c r="DR95" s="307"/>
      <c r="DS95" s="307"/>
      <c r="DT95" s="307"/>
      <c r="DU95" s="307"/>
      <c r="DV95" s="307"/>
      <c r="DW95" s="307"/>
      <c r="DX95" s="307"/>
      <c r="DY95" s="307"/>
      <c r="DZ95" s="307"/>
      <c r="EA95" s="307"/>
      <c r="EB95" s="307"/>
      <c r="EC95" s="307"/>
      <c r="ED95" s="307"/>
      <c r="EE95" s="307"/>
      <c r="EF95" s="307"/>
      <c r="EG95" s="307"/>
      <c r="EH95" s="307"/>
      <c r="EI95" s="307"/>
      <c r="EJ95" s="307"/>
      <c r="EK95" s="307"/>
      <c r="EL95" s="307"/>
      <c r="EM95" s="307"/>
      <c r="EN95" s="307"/>
      <c r="EO95" s="307"/>
      <c r="EP95" s="307"/>
      <c r="EQ95" s="307"/>
      <c r="ER95" s="307"/>
      <c r="ES95" s="307"/>
      <c r="ET95" s="307"/>
      <c r="EU95" s="307"/>
      <c r="EV95" s="307"/>
      <c r="EW95" s="307"/>
      <c r="EX95" s="307"/>
      <c r="EY95" s="307"/>
      <c r="EZ95" s="307"/>
      <c r="FA95" s="307"/>
      <c r="FB95" s="307"/>
      <c r="FC95" s="307"/>
      <c r="FD95" s="307"/>
      <c r="FE95" s="307"/>
      <c r="FF95" s="307"/>
      <c r="FG95" s="307"/>
      <c r="FH95" s="307"/>
      <c r="FI95" s="307"/>
      <c r="FJ95" s="307"/>
      <c r="FK95" s="307"/>
      <c r="FL95" s="307"/>
      <c r="FM95" s="307"/>
      <c r="FN95" s="307"/>
      <c r="FO95" s="307"/>
      <c r="FP95" s="307"/>
      <c r="FQ95" s="307"/>
      <c r="FR95" s="307"/>
      <c r="FS95" s="307"/>
      <c r="FT95" s="307"/>
      <c r="FU95" s="307"/>
      <c r="FV95" s="307"/>
      <c r="FW95" s="307"/>
      <c r="FX95" s="307"/>
      <c r="FY95" s="307"/>
      <c r="FZ95" s="307"/>
      <c r="GA95" s="307"/>
      <c r="GB95" s="307"/>
      <c r="GC95" s="307"/>
      <c r="GD95" s="307"/>
      <c r="GE95" s="307"/>
      <c r="GF95" s="307"/>
      <c r="GG95" s="307"/>
      <c r="GH95" s="307"/>
      <c r="GI95" s="307"/>
      <c r="GJ95" s="307"/>
      <c r="GK95" s="307"/>
      <c r="GL95" s="307"/>
      <c r="GM95" s="307"/>
      <c r="GN95" s="307"/>
      <c r="GO95" s="307"/>
      <c r="GP95" s="307"/>
      <c r="GQ95" s="307"/>
      <c r="GR95" s="307"/>
      <c r="GS95" s="307"/>
      <c r="GT95" s="307"/>
      <c r="GU95" s="307"/>
      <c r="GV95" s="307"/>
      <c r="GW95" s="307"/>
      <c r="GX95" s="307"/>
      <c r="GY95" s="307"/>
      <c r="GZ95" s="307"/>
      <c r="HA95" s="307"/>
      <c r="HB95" s="307"/>
      <c r="HC95" s="307"/>
      <c r="HD95" s="307"/>
      <c r="HE95" s="307"/>
      <c r="HF95" s="307"/>
      <c r="HG95" s="307"/>
      <c r="HH95" s="307"/>
      <c r="HI95" s="307"/>
      <c r="HJ95" s="307"/>
      <c r="HK95" s="307"/>
      <c r="HL95" s="307"/>
      <c r="HM95" s="307"/>
      <c r="HN95" s="307"/>
      <c r="HO95" s="307"/>
      <c r="HP95" s="307"/>
      <c r="HQ95" s="307"/>
      <c r="HR95" s="307"/>
      <c r="HS95" s="307"/>
      <c r="HT95" s="307"/>
      <c r="HU95" s="307"/>
      <c r="HV95" s="307"/>
      <c r="HW95" s="307"/>
      <c r="HX95" s="307"/>
      <c r="HY95" s="307"/>
      <c r="HZ95" s="307"/>
      <c r="IA95" s="307"/>
      <c r="IB95" s="307"/>
      <c r="IC95" s="307"/>
      <c r="ID95" s="307"/>
      <c r="IE95" s="307"/>
      <c r="IF95" s="307"/>
      <c r="IG95" s="307"/>
      <c r="IH95" s="307"/>
      <c r="II95" s="307"/>
    </row>
    <row r="96" spans="1:243" s="133" customFormat="1">
      <c r="A96" s="264">
        <f>+A95+0.1</f>
        <v>2.1</v>
      </c>
      <c r="B96" s="285" t="s">
        <v>288</v>
      </c>
      <c r="C96" s="273">
        <v>7.06</v>
      </c>
      <c r="D96" s="269" t="s">
        <v>106</v>
      </c>
      <c r="E96" s="371"/>
      <c r="F96" s="274">
        <f>ROUND((C96*E96),2)</f>
        <v>0</v>
      </c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/>
      <c r="AJ96" s="307"/>
      <c r="AK96" s="307"/>
      <c r="AL96" s="307"/>
      <c r="AM96" s="307"/>
      <c r="AN96" s="307"/>
      <c r="AO96" s="307"/>
      <c r="AP96" s="307"/>
      <c r="AQ96" s="307"/>
      <c r="AR96" s="307"/>
      <c r="AS96" s="307"/>
      <c r="AT96" s="307"/>
      <c r="AU96" s="307"/>
      <c r="AV96" s="307"/>
      <c r="AW96" s="307"/>
      <c r="AX96" s="307"/>
      <c r="AY96" s="307"/>
      <c r="AZ96" s="307"/>
      <c r="BA96" s="307"/>
      <c r="BB96" s="307"/>
      <c r="BC96" s="307"/>
      <c r="BD96" s="307"/>
      <c r="BE96" s="307"/>
      <c r="BF96" s="307"/>
      <c r="BG96" s="307"/>
      <c r="BH96" s="307"/>
      <c r="BI96" s="307"/>
      <c r="BJ96" s="307"/>
      <c r="BK96" s="307"/>
      <c r="BL96" s="307"/>
      <c r="BM96" s="307"/>
      <c r="BN96" s="307"/>
      <c r="BO96" s="307"/>
      <c r="BP96" s="307"/>
      <c r="BQ96" s="307"/>
      <c r="BR96" s="307"/>
      <c r="BS96" s="307"/>
      <c r="BT96" s="307"/>
      <c r="BU96" s="307"/>
      <c r="BV96" s="307"/>
      <c r="BW96" s="307"/>
      <c r="BX96" s="307"/>
      <c r="BY96" s="307"/>
      <c r="BZ96" s="307"/>
      <c r="CA96" s="307"/>
      <c r="CB96" s="307"/>
      <c r="CC96" s="307"/>
      <c r="CD96" s="307"/>
      <c r="CE96" s="307"/>
      <c r="CF96" s="307"/>
      <c r="CG96" s="307"/>
      <c r="CH96" s="307"/>
      <c r="CI96" s="307"/>
      <c r="CJ96" s="307"/>
      <c r="CK96" s="307"/>
      <c r="CL96" s="307"/>
      <c r="CM96" s="307"/>
      <c r="CN96" s="307"/>
      <c r="CO96" s="307"/>
      <c r="CP96" s="307"/>
      <c r="CQ96" s="307"/>
      <c r="CR96" s="307"/>
      <c r="CS96" s="307"/>
      <c r="CT96" s="307"/>
      <c r="CU96" s="307"/>
      <c r="CV96" s="307"/>
      <c r="CW96" s="307"/>
      <c r="CX96" s="307"/>
      <c r="CY96" s="307"/>
      <c r="CZ96" s="307"/>
      <c r="DA96" s="307"/>
      <c r="DB96" s="307"/>
      <c r="DC96" s="307"/>
      <c r="DD96" s="307"/>
      <c r="DE96" s="307"/>
      <c r="DF96" s="307"/>
      <c r="DG96" s="307"/>
      <c r="DH96" s="307"/>
      <c r="DI96" s="307"/>
      <c r="DJ96" s="307"/>
      <c r="DK96" s="307"/>
      <c r="DL96" s="307"/>
      <c r="DM96" s="307"/>
      <c r="DN96" s="307"/>
      <c r="DO96" s="307"/>
      <c r="DP96" s="307"/>
      <c r="DQ96" s="307"/>
      <c r="DR96" s="307"/>
      <c r="DS96" s="307"/>
      <c r="DT96" s="307"/>
      <c r="DU96" s="307"/>
      <c r="DV96" s="307"/>
      <c r="DW96" s="307"/>
      <c r="DX96" s="307"/>
      <c r="DY96" s="307"/>
      <c r="DZ96" s="307"/>
      <c r="EA96" s="307"/>
      <c r="EB96" s="307"/>
      <c r="EC96" s="307"/>
      <c r="ED96" s="307"/>
      <c r="EE96" s="307"/>
      <c r="EF96" s="307"/>
      <c r="EG96" s="307"/>
      <c r="EH96" s="307"/>
      <c r="EI96" s="307"/>
      <c r="EJ96" s="307"/>
      <c r="EK96" s="307"/>
      <c r="EL96" s="307"/>
      <c r="EM96" s="307"/>
      <c r="EN96" s="307"/>
      <c r="EO96" s="307"/>
      <c r="EP96" s="307"/>
      <c r="EQ96" s="307"/>
      <c r="ER96" s="307"/>
      <c r="ES96" s="307"/>
      <c r="ET96" s="307"/>
      <c r="EU96" s="307"/>
      <c r="EV96" s="307"/>
      <c r="EW96" s="307"/>
      <c r="EX96" s="307"/>
      <c r="EY96" s="307"/>
      <c r="EZ96" s="307"/>
      <c r="FA96" s="307"/>
      <c r="FB96" s="307"/>
      <c r="FC96" s="307"/>
      <c r="FD96" s="307"/>
      <c r="FE96" s="307"/>
      <c r="FF96" s="307"/>
      <c r="FG96" s="307"/>
      <c r="FH96" s="307"/>
      <c r="FI96" s="307"/>
      <c r="FJ96" s="307"/>
      <c r="FK96" s="307"/>
      <c r="FL96" s="307"/>
      <c r="FM96" s="307"/>
      <c r="FN96" s="307"/>
      <c r="FO96" s="307"/>
      <c r="FP96" s="307"/>
      <c r="FQ96" s="307"/>
      <c r="FR96" s="307"/>
      <c r="FS96" s="307"/>
      <c r="FT96" s="307"/>
      <c r="FU96" s="307"/>
      <c r="FV96" s="307"/>
      <c r="FW96" s="307"/>
      <c r="FX96" s="307"/>
      <c r="FY96" s="307"/>
      <c r="FZ96" s="307"/>
      <c r="GA96" s="307"/>
      <c r="GB96" s="307"/>
      <c r="GC96" s="307"/>
      <c r="GD96" s="307"/>
      <c r="GE96" s="307"/>
      <c r="GF96" s="307"/>
      <c r="GG96" s="307"/>
      <c r="GH96" s="307"/>
      <c r="GI96" s="307"/>
      <c r="GJ96" s="307"/>
      <c r="GK96" s="307"/>
      <c r="GL96" s="307"/>
      <c r="GM96" s="307"/>
      <c r="GN96" s="307"/>
      <c r="GO96" s="307"/>
      <c r="GP96" s="307"/>
      <c r="GQ96" s="307"/>
      <c r="GR96" s="307"/>
      <c r="GS96" s="307"/>
      <c r="GT96" s="307"/>
      <c r="GU96" s="307"/>
      <c r="GV96" s="307"/>
      <c r="GW96" s="307"/>
      <c r="GX96" s="307"/>
      <c r="GY96" s="307"/>
      <c r="GZ96" s="307"/>
      <c r="HA96" s="307"/>
      <c r="HB96" s="307"/>
      <c r="HC96" s="307"/>
      <c r="HD96" s="307"/>
      <c r="HE96" s="307"/>
      <c r="HF96" s="307"/>
      <c r="HG96" s="307"/>
      <c r="HH96" s="307"/>
      <c r="HI96" s="307"/>
      <c r="HJ96" s="307"/>
      <c r="HK96" s="307"/>
      <c r="HL96" s="307"/>
      <c r="HM96" s="307"/>
      <c r="HN96" s="307"/>
      <c r="HO96" s="307"/>
      <c r="HP96" s="307"/>
      <c r="HQ96" s="307"/>
      <c r="HR96" s="307"/>
      <c r="HS96" s="307"/>
      <c r="HT96" s="307"/>
      <c r="HU96" s="307"/>
      <c r="HV96" s="307"/>
      <c r="HW96" s="307"/>
      <c r="HX96" s="307"/>
      <c r="HY96" s="307"/>
      <c r="HZ96" s="307"/>
      <c r="IA96" s="307"/>
      <c r="IB96" s="307"/>
      <c r="IC96" s="307"/>
      <c r="ID96" s="307"/>
      <c r="IE96" s="307"/>
      <c r="IF96" s="307"/>
      <c r="IG96" s="307"/>
      <c r="IH96" s="307"/>
      <c r="II96" s="307"/>
    </row>
    <row r="97" spans="1:243" s="3" customFormat="1">
      <c r="A97" s="305">
        <f>+A96+0.1</f>
        <v>2.2000000000000002</v>
      </c>
      <c r="B97" s="285" t="s">
        <v>289</v>
      </c>
      <c r="C97" s="273">
        <v>2.08</v>
      </c>
      <c r="D97" s="269" t="s">
        <v>228</v>
      </c>
      <c r="E97" s="371"/>
      <c r="F97" s="274">
        <f>ROUND((C97*E97),2)</f>
        <v>0</v>
      </c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8"/>
      <c r="Z97" s="308"/>
      <c r="AA97" s="308"/>
      <c r="AB97" s="308"/>
      <c r="AC97" s="308"/>
      <c r="AD97" s="308"/>
      <c r="AE97" s="308"/>
      <c r="AF97" s="308"/>
      <c r="AG97" s="308"/>
      <c r="AH97" s="308"/>
      <c r="AI97" s="308"/>
      <c r="AJ97" s="308"/>
      <c r="AK97" s="308"/>
      <c r="AL97" s="308"/>
      <c r="AM97" s="308"/>
      <c r="AN97" s="308"/>
      <c r="AO97" s="308"/>
      <c r="AP97" s="308"/>
      <c r="AQ97" s="308"/>
      <c r="AR97" s="308"/>
      <c r="AS97" s="308"/>
      <c r="AT97" s="308"/>
      <c r="AU97" s="308"/>
      <c r="AV97" s="308"/>
      <c r="AW97" s="308"/>
      <c r="AX97" s="308"/>
      <c r="AY97" s="308"/>
      <c r="AZ97" s="308"/>
      <c r="BA97" s="308"/>
      <c r="BB97" s="308"/>
      <c r="BC97" s="308"/>
      <c r="BD97" s="308"/>
      <c r="BE97" s="308"/>
      <c r="BF97" s="308"/>
      <c r="BG97" s="308"/>
      <c r="BH97" s="308"/>
      <c r="BI97" s="308"/>
      <c r="BJ97" s="308"/>
      <c r="BK97" s="308"/>
      <c r="BL97" s="308"/>
      <c r="BM97" s="308"/>
      <c r="BN97" s="308"/>
      <c r="BO97" s="308"/>
      <c r="BP97" s="308"/>
      <c r="BQ97" s="308"/>
      <c r="BR97" s="308"/>
      <c r="BS97" s="308"/>
      <c r="BT97" s="308"/>
      <c r="BU97" s="308"/>
      <c r="BV97" s="308"/>
      <c r="BW97" s="308"/>
      <c r="BX97" s="308"/>
      <c r="BY97" s="308"/>
      <c r="BZ97" s="308"/>
      <c r="CA97" s="308"/>
      <c r="CB97" s="308"/>
      <c r="CC97" s="308"/>
      <c r="CD97" s="308"/>
      <c r="CE97" s="308"/>
      <c r="CF97" s="308"/>
      <c r="CG97" s="308"/>
      <c r="CH97" s="308"/>
      <c r="CI97" s="308"/>
      <c r="CJ97" s="308"/>
      <c r="CK97" s="308"/>
      <c r="CL97" s="308"/>
      <c r="CM97" s="308"/>
      <c r="CN97" s="308"/>
      <c r="CO97" s="308"/>
      <c r="CP97" s="308"/>
      <c r="CQ97" s="308"/>
      <c r="CR97" s="308"/>
      <c r="CS97" s="308"/>
      <c r="CT97" s="308"/>
      <c r="CU97" s="308"/>
      <c r="CV97" s="308"/>
      <c r="CW97" s="308"/>
      <c r="CX97" s="308"/>
      <c r="CY97" s="308"/>
      <c r="CZ97" s="308"/>
      <c r="DA97" s="308"/>
      <c r="DB97" s="308"/>
      <c r="DC97" s="308"/>
      <c r="DD97" s="308"/>
      <c r="DE97" s="308"/>
      <c r="DF97" s="308"/>
      <c r="DG97" s="308"/>
      <c r="DH97" s="308"/>
      <c r="DI97" s="308"/>
      <c r="DJ97" s="308"/>
      <c r="DK97" s="308"/>
      <c r="DL97" s="308"/>
      <c r="DM97" s="308"/>
      <c r="DN97" s="308"/>
      <c r="DO97" s="308"/>
      <c r="DP97" s="308"/>
      <c r="DQ97" s="308"/>
      <c r="DR97" s="308"/>
      <c r="DS97" s="308"/>
      <c r="DT97" s="308"/>
      <c r="DU97" s="308"/>
      <c r="DV97" s="308"/>
      <c r="DW97" s="308"/>
      <c r="DX97" s="308"/>
      <c r="DY97" s="308"/>
      <c r="DZ97" s="308"/>
      <c r="EA97" s="308"/>
      <c r="EB97" s="308"/>
      <c r="EC97" s="308"/>
      <c r="ED97" s="308"/>
      <c r="EE97" s="308"/>
      <c r="EF97" s="308"/>
      <c r="EG97" s="308"/>
      <c r="EH97" s="308"/>
      <c r="EI97" s="308"/>
      <c r="EJ97" s="308"/>
      <c r="EK97" s="308"/>
      <c r="EL97" s="308"/>
      <c r="EM97" s="308"/>
      <c r="EN97" s="308"/>
      <c r="EO97" s="308"/>
      <c r="EP97" s="308"/>
      <c r="EQ97" s="308"/>
      <c r="ER97" s="308"/>
      <c r="ES97" s="308"/>
      <c r="ET97" s="308"/>
      <c r="EU97" s="308"/>
      <c r="EV97" s="308"/>
      <c r="EW97" s="308"/>
      <c r="EX97" s="308"/>
      <c r="EY97" s="308"/>
      <c r="EZ97" s="308"/>
      <c r="FA97" s="308"/>
      <c r="FB97" s="308"/>
      <c r="FC97" s="308"/>
      <c r="FD97" s="308"/>
      <c r="FE97" s="308"/>
      <c r="FF97" s="308"/>
      <c r="FG97" s="308"/>
      <c r="FH97" s="308"/>
      <c r="FI97" s="308"/>
      <c r="FJ97" s="308"/>
      <c r="FK97" s="308"/>
      <c r="FL97" s="308"/>
      <c r="FM97" s="308"/>
      <c r="FN97" s="308"/>
      <c r="FO97" s="308"/>
      <c r="FP97" s="308"/>
      <c r="FQ97" s="308"/>
      <c r="FR97" s="308"/>
      <c r="FS97" s="308"/>
      <c r="FT97" s="308"/>
      <c r="FU97" s="308"/>
      <c r="FV97" s="308"/>
      <c r="FW97" s="308"/>
      <c r="FX97" s="308"/>
      <c r="FY97" s="308"/>
      <c r="FZ97" s="308"/>
      <c r="GA97" s="308"/>
      <c r="GB97" s="308"/>
      <c r="GC97" s="308"/>
      <c r="GD97" s="308"/>
      <c r="GE97" s="308"/>
      <c r="GF97" s="308"/>
      <c r="GG97" s="308"/>
      <c r="GH97" s="308"/>
      <c r="GI97" s="308"/>
      <c r="GJ97" s="308"/>
      <c r="GK97" s="308"/>
      <c r="GL97" s="308"/>
      <c r="GM97" s="308"/>
      <c r="GN97" s="308"/>
      <c r="GO97" s="308"/>
      <c r="GP97" s="308"/>
      <c r="GQ97" s="308"/>
      <c r="GR97" s="308"/>
      <c r="GS97" s="308"/>
      <c r="GT97" s="308"/>
      <c r="GU97" s="308"/>
      <c r="GV97" s="308"/>
      <c r="GW97" s="308"/>
      <c r="GX97" s="308"/>
      <c r="GY97" s="308"/>
      <c r="GZ97" s="308"/>
      <c r="HA97" s="308"/>
      <c r="HB97" s="308"/>
      <c r="HC97" s="308"/>
      <c r="HD97" s="308"/>
      <c r="HE97" s="308"/>
      <c r="HF97" s="308"/>
      <c r="HG97" s="308"/>
      <c r="HH97" s="308"/>
      <c r="HI97" s="308"/>
      <c r="HJ97" s="308"/>
      <c r="HK97" s="308"/>
      <c r="HL97" s="308"/>
      <c r="HM97" s="308"/>
      <c r="HN97" s="308"/>
      <c r="HO97" s="308"/>
      <c r="HP97" s="308"/>
      <c r="HQ97" s="308"/>
      <c r="HR97" s="308"/>
      <c r="HS97" s="308"/>
      <c r="HT97" s="308"/>
      <c r="HU97" s="308"/>
      <c r="HV97" s="308"/>
      <c r="HW97" s="308"/>
      <c r="HX97" s="308"/>
      <c r="HY97" s="308"/>
      <c r="HZ97" s="308"/>
      <c r="IA97" s="308"/>
      <c r="IB97" s="308"/>
      <c r="IC97" s="308"/>
      <c r="ID97" s="308"/>
      <c r="IE97" s="308"/>
      <c r="IF97" s="308"/>
      <c r="IG97" s="308"/>
      <c r="IH97" s="308"/>
      <c r="II97" s="308"/>
    </row>
    <row r="98" spans="1:243" s="3" customFormat="1">
      <c r="A98" s="305">
        <f>+A97+0.1</f>
        <v>2.3000000000000003</v>
      </c>
      <c r="B98" s="285" t="s">
        <v>290</v>
      </c>
      <c r="C98" s="273">
        <v>5.98</v>
      </c>
      <c r="D98" s="269" t="s">
        <v>229</v>
      </c>
      <c r="E98" s="371"/>
      <c r="F98" s="274">
        <f>ROUND((C98*E98),2)</f>
        <v>0</v>
      </c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8"/>
      <c r="Z98" s="308"/>
      <c r="AA98" s="308"/>
      <c r="AB98" s="308"/>
      <c r="AC98" s="308"/>
      <c r="AD98" s="308"/>
      <c r="AE98" s="308"/>
      <c r="AF98" s="308"/>
      <c r="AG98" s="308"/>
      <c r="AH98" s="308"/>
      <c r="AI98" s="308"/>
      <c r="AJ98" s="308"/>
      <c r="AK98" s="308"/>
      <c r="AL98" s="308"/>
      <c r="AM98" s="308"/>
      <c r="AN98" s="308"/>
      <c r="AO98" s="308"/>
      <c r="AP98" s="308"/>
      <c r="AQ98" s="308"/>
      <c r="AR98" s="308"/>
      <c r="AS98" s="308"/>
      <c r="AT98" s="308"/>
      <c r="AU98" s="308"/>
      <c r="AV98" s="308"/>
      <c r="AW98" s="308"/>
      <c r="AX98" s="308"/>
      <c r="AY98" s="308"/>
      <c r="AZ98" s="308"/>
      <c r="BA98" s="308"/>
      <c r="BB98" s="308"/>
      <c r="BC98" s="308"/>
      <c r="BD98" s="308"/>
      <c r="BE98" s="308"/>
      <c r="BF98" s="308"/>
      <c r="BG98" s="308"/>
      <c r="BH98" s="308"/>
      <c r="BI98" s="308"/>
      <c r="BJ98" s="308"/>
      <c r="BK98" s="308"/>
      <c r="BL98" s="308"/>
      <c r="BM98" s="308"/>
      <c r="BN98" s="308"/>
      <c r="BO98" s="308"/>
      <c r="BP98" s="308"/>
      <c r="BQ98" s="308"/>
      <c r="BR98" s="308"/>
      <c r="BS98" s="308"/>
      <c r="BT98" s="308"/>
      <c r="BU98" s="308"/>
      <c r="BV98" s="308"/>
      <c r="BW98" s="308"/>
      <c r="BX98" s="308"/>
      <c r="BY98" s="308"/>
      <c r="BZ98" s="308"/>
      <c r="CA98" s="308"/>
      <c r="CB98" s="308"/>
      <c r="CC98" s="308"/>
      <c r="CD98" s="308"/>
      <c r="CE98" s="308"/>
      <c r="CF98" s="308"/>
      <c r="CG98" s="308"/>
      <c r="CH98" s="308"/>
      <c r="CI98" s="308"/>
      <c r="CJ98" s="308"/>
      <c r="CK98" s="308"/>
      <c r="CL98" s="308"/>
      <c r="CM98" s="308"/>
      <c r="CN98" s="308"/>
      <c r="CO98" s="308"/>
      <c r="CP98" s="308"/>
      <c r="CQ98" s="308"/>
      <c r="CR98" s="308"/>
      <c r="CS98" s="308"/>
      <c r="CT98" s="308"/>
      <c r="CU98" s="308"/>
      <c r="CV98" s="308"/>
      <c r="CW98" s="308"/>
      <c r="CX98" s="308"/>
      <c r="CY98" s="308"/>
      <c r="CZ98" s="308"/>
      <c r="DA98" s="308"/>
      <c r="DB98" s="308"/>
      <c r="DC98" s="308"/>
      <c r="DD98" s="308"/>
      <c r="DE98" s="308"/>
      <c r="DF98" s="308"/>
      <c r="DG98" s="308"/>
      <c r="DH98" s="308"/>
      <c r="DI98" s="308"/>
      <c r="DJ98" s="308"/>
      <c r="DK98" s="308"/>
      <c r="DL98" s="308"/>
      <c r="DM98" s="308"/>
      <c r="DN98" s="308"/>
      <c r="DO98" s="308"/>
      <c r="DP98" s="308"/>
      <c r="DQ98" s="308"/>
      <c r="DR98" s="308"/>
      <c r="DS98" s="308"/>
      <c r="DT98" s="308"/>
      <c r="DU98" s="308"/>
      <c r="DV98" s="308"/>
      <c r="DW98" s="308"/>
      <c r="DX98" s="308"/>
      <c r="DY98" s="308"/>
      <c r="DZ98" s="308"/>
      <c r="EA98" s="308"/>
      <c r="EB98" s="308"/>
      <c r="EC98" s="308"/>
      <c r="ED98" s="308"/>
      <c r="EE98" s="308"/>
      <c r="EF98" s="308"/>
      <c r="EG98" s="308"/>
      <c r="EH98" s="308"/>
      <c r="EI98" s="308"/>
      <c r="EJ98" s="308"/>
      <c r="EK98" s="308"/>
      <c r="EL98" s="308"/>
      <c r="EM98" s="308"/>
      <c r="EN98" s="308"/>
      <c r="EO98" s="308"/>
      <c r="EP98" s="308"/>
      <c r="EQ98" s="308"/>
      <c r="ER98" s="308"/>
      <c r="ES98" s="308"/>
      <c r="ET98" s="308"/>
      <c r="EU98" s="308"/>
      <c r="EV98" s="308"/>
      <c r="EW98" s="308"/>
      <c r="EX98" s="308"/>
      <c r="EY98" s="308"/>
      <c r="EZ98" s="308"/>
      <c r="FA98" s="308"/>
      <c r="FB98" s="308"/>
      <c r="FC98" s="308"/>
      <c r="FD98" s="308"/>
      <c r="FE98" s="308"/>
      <c r="FF98" s="308"/>
      <c r="FG98" s="308"/>
      <c r="FH98" s="308"/>
      <c r="FI98" s="308"/>
      <c r="FJ98" s="308"/>
      <c r="FK98" s="308"/>
      <c r="FL98" s="308"/>
      <c r="FM98" s="308"/>
      <c r="FN98" s="308"/>
      <c r="FO98" s="308"/>
      <c r="FP98" s="308"/>
      <c r="FQ98" s="308"/>
      <c r="FR98" s="308"/>
      <c r="FS98" s="308"/>
      <c r="FT98" s="308"/>
      <c r="FU98" s="308"/>
      <c r="FV98" s="308"/>
      <c r="FW98" s="308"/>
      <c r="FX98" s="308"/>
      <c r="FY98" s="308"/>
      <c r="FZ98" s="308"/>
      <c r="GA98" s="308"/>
      <c r="GB98" s="308"/>
      <c r="GC98" s="308"/>
      <c r="GD98" s="308"/>
      <c r="GE98" s="308"/>
      <c r="GF98" s="308"/>
      <c r="GG98" s="308"/>
      <c r="GH98" s="308"/>
      <c r="GI98" s="308"/>
      <c r="GJ98" s="308"/>
      <c r="GK98" s="308"/>
      <c r="GL98" s="308"/>
      <c r="GM98" s="308"/>
      <c r="GN98" s="308"/>
      <c r="GO98" s="308"/>
      <c r="GP98" s="308"/>
      <c r="GQ98" s="308"/>
      <c r="GR98" s="308"/>
      <c r="GS98" s="308"/>
      <c r="GT98" s="308"/>
      <c r="GU98" s="308"/>
      <c r="GV98" s="308"/>
      <c r="GW98" s="308"/>
      <c r="GX98" s="308"/>
      <c r="GY98" s="308"/>
      <c r="GZ98" s="308"/>
      <c r="HA98" s="308"/>
      <c r="HB98" s="308"/>
      <c r="HC98" s="308"/>
      <c r="HD98" s="308"/>
      <c r="HE98" s="308"/>
      <c r="HF98" s="308"/>
      <c r="HG98" s="308"/>
      <c r="HH98" s="308"/>
      <c r="HI98" s="308"/>
      <c r="HJ98" s="308"/>
      <c r="HK98" s="308"/>
      <c r="HL98" s="308"/>
      <c r="HM98" s="308"/>
      <c r="HN98" s="308"/>
      <c r="HO98" s="308"/>
      <c r="HP98" s="308"/>
      <c r="HQ98" s="308"/>
      <c r="HR98" s="308"/>
      <c r="HS98" s="308"/>
      <c r="HT98" s="308"/>
      <c r="HU98" s="308"/>
      <c r="HV98" s="308"/>
      <c r="HW98" s="308"/>
      <c r="HX98" s="308"/>
      <c r="HY98" s="308"/>
      <c r="HZ98" s="308"/>
      <c r="IA98" s="308"/>
      <c r="IB98" s="308"/>
      <c r="IC98" s="308"/>
      <c r="ID98" s="308"/>
      <c r="IE98" s="308"/>
      <c r="IF98" s="308"/>
      <c r="IG98" s="308"/>
      <c r="IH98" s="308"/>
      <c r="II98" s="308"/>
    </row>
    <row r="99" spans="1:243" s="3" customFormat="1" ht="15">
      <c r="A99" s="309"/>
      <c r="B99" s="288"/>
      <c r="C99" s="306"/>
      <c r="D99" s="277"/>
      <c r="E99" s="371"/>
      <c r="F99" s="274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8"/>
      <c r="Z99" s="308"/>
      <c r="AA99" s="308"/>
      <c r="AB99" s="308"/>
      <c r="AC99" s="308"/>
      <c r="AD99" s="308"/>
      <c r="AE99" s="308"/>
      <c r="AF99" s="308"/>
      <c r="AG99" s="308"/>
      <c r="AH99" s="308"/>
      <c r="AI99" s="308"/>
      <c r="AJ99" s="308"/>
      <c r="AK99" s="308"/>
      <c r="AL99" s="308"/>
      <c r="AM99" s="308"/>
      <c r="AN99" s="308"/>
      <c r="AO99" s="308"/>
      <c r="AP99" s="308"/>
      <c r="AQ99" s="308"/>
      <c r="AR99" s="308"/>
      <c r="AS99" s="308"/>
      <c r="AT99" s="308"/>
      <c r="AU99" s="308"/>
      <c r="AV99" s="308"/>
      <c r="AW99" s="308"/>
      <c r="AX99" s="308"/>
      <c r="AY99" s="308"/>
      <c r="AZ99" s="308"/>
      <c r="BA99" s="308"/>
      <c r="BB99" s="308"/>
      <c r="BC99" s="308"/>
      <c r="BD99" s="308"/>
      <c r="BE99" s="308"/>
      <c r="BF99" s="308"/>
      <c r="BG99" s="308"/>
      <c r="BH99" s="308"/>
      <c r="BI99" s="308"/>
      <c r="BJ99" s="308"/>
      <c r="BK99" s="308"/>
      <c r="BL99" s="308"/>
      <c r="BM99" s="308"/>
      <c r="BN99" s="308"/>
      <c r="BO99" s="308"/>
      <c r="BP99" s="308"/>
      <c r="BQ99" s="308"/>
      <c r="BR99" s="308"/>
      <c r="BS99" s="308"/>
      <c r="BT99" s="308"/>
      <c r="BU99" s="308"/>
      <c r="BV99" s="308"/>
      <c r="BW99" s="308"/>
      <c r="BX99" s="308"/>
      <c r="BY99" s="308"/>
      <c r="BZ99" s="308"/>
      <c r="CA99" s="308"/>
      <c r="CB99" s="308"/>
      <c r="CC99" s="308"/>
      <c r="CD99" s="308"/>
      <c r="CE99" s="308"/>
      <c r="CF99" s="308"/>
      <c r="CG99" s="308"/>
      <c r="CH99" s="308"/>
      <c r="CI99" s="308"/>
      <c r="CJ99" s="308"/>
      <c r="CK99" s="308"/>
      <c r="CL99" s="308"/>
      <c r="CM99" s="308"/>
      <c r="CN99" s="308"/>
      <c r="CO99" s="308"/>
      <c r="CP99" s="308"/>
      <c r="CQ99" s="308"/>
      <c r="CR99" s="308"/>
      <c r="CS99" s="308"/>
      <c r="CT99" s="308"/>
      <c r="CU99" s="308"/>
      <c r="CV99" s="308"/>
      <c r="CW99" s="308"/>
      <c r="CX99" s="308"/>
      <c r="CY99" s="308"/>
      <c r="CZ99" s="308"/>
      <c r="DA99" s="308"/>
      <c r="DB99" s="308"/>
      <c r="DC99" s="308"/>
      <c r="DD99" s="308"/>
      <c r="DE99" s="308"/>
      <c r="DF99" s="308"/>
      <c r="DG99" s="308"/>
      <c r="DH99" s="308"/>
      <c r="DI99" s="308"/>
      <c r="DJ99" s="308"/>
      <c r="DK99" s="308"/>
      <c r="DL99" s="308"/>
      <c r="DM99" s="308"/>
      <c r="DN99" s="308"/>
      <c r="DO99" s="308"/>
      <c r="DP99" s="308"/>
      <c r="DQ99" s="308"/>
      <c r="DR99" s="308"/>
      <c r="DS99" s="308"/>
      <c r="DT99" s="308"/>
      <c r="DU99" s="308"/>
      <c r="DV99" s="308"/>
      <c r="DW99" s="308"/>
      <c r="DX99" s="308"/>
      <c r="DY99" s="308"/>
      <c r="DZ99" s="308"/>
      <c r="EA99" s="308"/>
      <c r="EB99" s="308"/>
      <c r="EC99" s="308"/>
      <c r="ED99" s="308"/>
      <c r="EE99" s="308"/>
      <c r="EF99" s="308"/>
      <c r="EG99" s="308"/>
      <c r="EH99" s="308"/>
      <c r="EI99" s="308"/>
      <c r="EJ99" s="308"/>
      <c r="EK99" s="308"/>
      <c r="EL99" s="308"/>
      <c r="EM99" s="308"/>
      <c r="EN99" s="308"/>
      <c r="EO99" s="308"/>
      <c r="EP99" s="308"/>
      <c r="EQ99" s="308"/>
      <c r="ER99" s="308"/>
      <c r="ES99" s="308"/>
      <c r="ET99" s="308"/>
      <c r="EU99" s="308"/>
      <c r="EV99" s="308"/>
      <c r="EW99" s="308"/>
      <c r="EX99" s="308"/>
      <c r="EY99" s="308"/>
      <c r="EZ99" s="308"/>
      <c r="FA99" s="308"/>
      <c r="FB99" s="308"/>
      <c r="FC99" s="308"/>
      <c r="FD99" s="308"/>
      <c r="FE99" s="308"/>
      <c r="FF99" s="308"/>
      <c r="FG99" s="308"/>
      <c r="FH99" s="308"/>
      <c r="FI99" s="308"/>
      <c r="FJ99" s="308"/>
      <c r="FK99" s="308"/>
      <c r="FL99" s="308"/>
      <c r="FM99" s="308"/>
      <c r="FN99" s="308"/>
      <c r="FO99" s="308"/>
      <c r="FP99" s="308"/>
      <c r="FQ99" s="308"/>
      <c r="FR99" s="308"/>
      <c r="FS99" s="308"/>
      <c r="FT99" s="308"/>
      <c r="FU99" s="308"/>
      <c r="FV99" s="308"/>
      <c r="FW99" s="308"/>
      <c r="FX99" s="308"/>
      <c r="FY99" s="308"/>
      <c r="FZ99" s="308"/>
      <c r="GA99" s="308"/>
      <c r="GB99" s="308"/>
      <c r="GC99" s="308"/>
      <c r="GD99" s="308"/>
      <c r="GE99" s="308"/>
      <c r="GF99" s="308"/>
      <c r="GG99" s="308"/>
      <c r="GH99" s="308"/>
      <c r="GI99" s="308"/>
      <c r="GJ99" s="308"/>
      <c r="GK99" s="308"/>
      <c r="GL99" s="308"/>
      <c r="GM99" s="308"/>
      <c r="GN99" s="308"/>
      <c r="GO99" s="308"/>
      <c r="GP99" s="308"/>
      <c r="GQ99" s="308"/>
      <c r="GR99" s="308"/>
      <c r="GS99" s="308"/>
      <c r="GT99" s="308"/>
      <c r="GU99" s="308"/>
      <c r="GV99" s="308"/>
      <c r="GW99" s="308"/>
      <c r="GX99" s="308"/>
      <c r="GY99" s="308"/>
      <c r="GZ99" s="308"/>
      <c r="HA99" s="308"/>
      <c r="HB99" s="308"/>
      <c r="HC99" s="308"/>
      <c r="HD99" s="308"/>
      <c r="HE99" s="308"/>
      <c r="HF99" s="308"/>
      <c r="HG99" s="308"/>
      <c r="HH99" s="308"/>
      <c r="HI99" s="308"/>
      <c r="HJ99" s="308"/>
      <c r="HK99" s="308"/>
      <c r="HL99" s="308"/>
      <c r="HM99" s="308"/>
      <c r="HN99" s="308"/>
      <c r="HO99" s="308"/>
      <c r="HP99" s="308"/>
      <c r="HQ99" s="308"/>
      <c r="HR99" s="308"/>
      <c r="HS99" s="308"/>
      <c r="HT99" s="308"/>
      <c r="HU99" s="308"/>
      <c r="HV99" s="308"/>
      <c r="HW99" s="308"/>
      <c r="HX99" s="308"/>
      <c r="HY99" s="308"/>
      <c r="HZ99" s="308"/>
      <c r="IA99" s="308"/>
      <c r="IB99" s="308"/>
      <c r="IC99" s="308"/>
      <c r="ID99" s="308"/>
      <c r="IE99" s="308"/>
      <c r="IF99" s="308"/>
      <c r="IG99" s="308"/>
      <c r="IH99" s="308"/>
      <c r="II99" s="308"/>
    </row>
    <row r="100" spans="1:243" ht="15">
      <c r="A100" s="303">
        <v>3</v>
      </c>
      <c r="B100" s="288" t="s">
        <v>291</v>
      </c>
      <c r="C100" s="268"/>
      <c r="D100" s="277"/>
      <c r="E100" s="371"/>
      <c r="F100" s="274"/>
    </row>
    <row r="101" spans="1:243" ht="14.25">
      <c r="A101" s="264">
        <f>+A100+0.1</f>
        <v>3.1</v>
      </c>
      <c r="B101" s="285" t="s">
        <v>292</v>
      </c>
      <c r="C101" s="273">
        <v>1.2</v>
      </c>
      <c r="D101" s="269" t="s">
        <v>106</v>
      </c>
      <c r="E101" s="371"/>
      <c r="F101" s="274">
        <f>ROUND((C101*E101),2)</f>
        <v>0</v>
      </c>
    </row>
    <row r="102" spans="1:243" ht="14.25">
      <c r="A102" s="264">
        <v>3.2</v>
      </c>
      <c r="B102" s="285" t="s">
        <v>293</v>
      </c>
      <c r="C102" s="273">
        <v>0.75</v>
      </c>
      <c r="D102" s="269" t="s">
        <v>106</v>
      </c>
      <c r="E102" s="371"/>
      <c r="F102" s="274">
        <f>ROUND((C102*E102),2)</f>
        <v>0</v>
      </c>
    </row>
    <row r="103" spans="1:243" ht="14.25">
      <c r="A103" s="305">
        <v>3.3</v>
      </c>
      <c r="B103" s="285" t="s">
        <v>294</v>
      </c>
      <c r="C103" s="273">
        <v>1.1200000000000001</v>
      </c>
      <c r="D103" s="269" t="s">
        <v>106</v>
      </c>
      <c r="E103" s="371"/>
      <c r="F103" s="274">
        <f>ROUND((C103*E103),2)</f>
        <v>0</v>
      </c>
    </row>
    <row r="104" spans="1:243" ht="14.25">
      <c r="A104" s="305">
        <v>3.4</v>
      </c>
      <c r="B104" s="285" t="s">
        <v>295</v>
      </c>
      <c r="C104" s="273">
        <v>1.34</v>
      </c>
      <c r="D104" s="269" t="s">
        <v>106</v>
      </c>
      <c r="E104" s="371"/>
      <c r="F104" s="274">
        <f>ROUND((C104*E104),2)</f>
        <v>0</v>
      </c>
    </row>
    <row r="105" spans="1:243" ht="14.25">
      <c r="A105" s="305">
        <v>3.5</v>
      </c>
      <c r="B105" s="285" t="s">
        <v>296</v>
      </c>
      <c r="C105" s="273">
        <v>2.19</v>
      </c>
      <c r="D105" s="269" t="s">
        <v>106</v>
      </c>
      <c r="E105" s="371"/>
      <c r="F105" s="274">
        <f>ROUND((C105*E105),2)</f>
        <v>0</v>
      </c>
    </row>
    <row r="106" spans="1:243" ht="15">
      <c r="A106" s="300"/>
      <c r="B106" s="301"/>
      <c r="C106" s="273"/>
      <c r="D106" s="277"/>
      <c r="E106" s="371"/>
      <c r="F106" s="274"/>
    </row>
    <row r="107" spans="1:243" ht="15">
      <c r="A107" s="309">
        <v>4</v>
      </c>
      <c r="B107" s="288" t="s">
        <v>199</v>
      </c>
      <c r="C107" s="273"/>
      <c r="D107" s="277"/>
      <c r="E107" s="371"/>
      <c r="F107" s="274"/>
    </row>
    <row r="108" spans="1:243">
      <c r="A108" s="305">
        <v>4.0999999999999996</v>
      </c>
      <c r="B108" s="285" t="s">
        <v>297</v>
      </c>
      <c r="C108" s="273">
        <v>6.9240000000000004</v>
      </c>
      <c r="D108" s="269" t="s">
        <v>105</v>
      </c>
      <c r="E108" s="371"/>
      <c r="F108" s="274">
        <f>ROUND((C108*E108),2)</f>
        <v>0</v>
      </c>
    </row>
    <row r="109" spans="1:243" ht="15">
      <c r="A109" s="300"/>
      <c r="B109" s="301"/>
      <c r="C109" s="273"/>
      <c r="D109" s="277"/>
      <c r="E109" s="371"/>
      <c r="F109" s="274"/>
    </row>
    <row r="110" spans="1:243" ht="15">
      <c r="A110" s="303">
        <v>5</v>
      </c>
      <c r="B110" s="288" t="s">
        <v>170</v>
      </c>
      <c r="C110" s="273"/>
      <c r="D110" s="277"/>
      <c r="E110" s="371"/>
      <c r="F110" s="274"/>
    </row>
    <row r="111" spans="1:243">
      <c r="A111" s="264">
        <v>5.0999999999999996</v>
      </c>
      <c r="B111" s="285" t="s">
        <v>298</v>
      </c>
      <c r="C111" s="273">
        <v>18.399999999999999</v>
      </c>
      <c r="D111" s="269" t="s">
        <v>105</v>
      </c>
      <c r="E111" s="371"/>
      <c r="F111" s="274">
        <f t="shared" ref="F111:F118" si="7">ROUND((C111*E111),2)</f>
        <v>0</v>
      </c>
    </row>
    <row r="112" spans="1:243">
      <c r="A112" s="264">
        <f>+A111+0.1</f>
        <v>5.1999999999999993</v>
      </c>
      <c r="B112" s="285" t="s">
        <v>299</v>
      </c>
      <c r="C112" s="273">
        <v>10.79</v>
      </c>
      <c r="D112" s="269" t="s">
        <v>105</v>
      </c>
      <c r="E112" s="371"/>
      <c r="F112" s="274">
        <f t="shared" si="7"/>
        <v>0</v>
      </c>
    </row>
    <row r="113" spans="1:6">
      <c r="A113" s="264">
        <f>+A112+0.1</f>
        <v>5.2999999999999989</v>
      </c>
      <c r="B113" s="285" t="s">
        <v>235</v>
      </c>
      <c r="C113" s="273">
        <v>12.81</v>
      </c>
      <c r="D113" s="269" t="s">
        <v>105</v>
      </c>
      <c r="E113" s="371"/>
      <c r="F113" s="274">
        <f t="shared" si="7"/>
        <v>0</v>
      </c>
    </row>
    <row r="114" spans="1:6">
      <c r="A114" s="264">
        <f>+A113+0.1</f>
        <v>5.3999999999999986</v>
      </c>
      <c r="B114" s="272" t="s">
        <v>300</v>
      </c>
      <c r="C114" s="273">
        <v>29.19</v>
      </c>
      <c r="D114" s="269" t="s">
        <v>105</v>
      </c>
      <c r="E114" s="371"/>
      <c r="F114" s="274">
        <f t="shared" si="7"/>
        <v>0</v>
      </c>
    </row>
    <row r="115" spans="1:6">
      <c r="A115" s="264">
        <f>+A114+0.1</f>
        <v>5.4999999999999982</v>
      </c>
      <c r="B115" s="272" t="s">
        <v>301</v>
      </c>
      <c r="C115" s="273">
        <v>7.71</v>
      </c>
      <c r="D115" s="269" t="s">
        <v>106</v>
      </c>
      <c r="E115" s="371"/>
      <c r="F115" s="274">
        <f t="shared" si="7"/>
        <v>0</v>
      </c>
    </row>
    <row r="116" spans="1:6">
      <c r="A116" s="264">
        <f>+A115+0.1</f>
        <v>5.5999999999999979</v>
      </c>
      <c r="B116" s="285" t="s">
        <v>302</v>
      </c>
      <c r="C116" s="273">
        <v>60.14</v>
      </c>
      <c r="D116" s="269" t="s">
        <v>21</v>
      </c>
      <c r="E116" s="371"/>
      <c r="F116" s="274">
        <f t="shared" si="7"/>
        <v>0</v>
      </c>
    </row>
    <row r="117" spans="1:6">
      <c r="A117" s="305">
        <v>5.7</v>
      </c>
      <c r="B117" s="272" t="s">
        <v>303</v>
      </c>
      <c r="C117" s="273">
        <v>15.14</v>
      </c>
      <c r="D117" s="269" t="s">
        <v>21</v>
      </c>
      <c r="E117" s="371"/>
      <c r="F117" s="274">
        <f t="shared" si="7"/>
        <v>0</v>
      </c>
    </row>
    <row r="118" spans="1:6">
      <c r="A118" s="305">
        <v>5.8</v>
      </c>
      <c r="B118" s="310" t="s">
        <v>304</v>
      </c>
      <c r="C118" s="273">
        <v>1</v>
      </c>
      <c r="D118" s="311" t="s">
        <v>16</v>
      </c>
      <c r="E118" s="371"/>
      <c r="F118" s="274">
        <f t="shared" si="7"/>
        <v>0</v>
      </c>
    </row>
    <row r="119" spans="1:6" ht="15">
      <c r="A119" s="312"/>
      <c r="B119" s="301"/>
      <c r="C119" s="273"/>
      <c r="D119" s="277"/>
      <c r="E119" s="371"/>
      <c r="F119" s="274"/>
    </row>
    <row r="120" spans="1:6">
      <c r="A120" s="312">
        <v>6</v>
      </c>
      <c r="B120" s="285" t="s">
        <v>305</v>
      </c>
      <c r="C120" s="273">
        <v>6.74</v>
      </c>
      <c r="D120" s="269" t="s">
        <v>105</v>
      </c>
      <c r="E120" s="371"/>
      <c r="F120" s="274">
        <f>ROUND((C120*E120),2)</f>
        <v>0</v>
      </c>
    </row>
    <row r="121" spans="1:6" ht="15">
      <c r="A121" s="300"/>
      <c r="B121" s="301"/>
      <c r="C121" s="273"/>
      <c r="D121" s="277"/>
      <c r="E121" s="371"/>
      <c r="F121" s="274"/>
    </row>
    <row r="122" spans="1:6" ht="15">
      <c r="A122" s="309">
        <v>7</v>
      </c>
      <c r="B122" s="288" t="s">
        <v>206</v>
      </c>
      <c r="C122" s="273"/>
      <c r="D122" s="277"/>
      <c r="E122" s="371"/>
      <c r="F122" s="274"/>
    </row>
    <row r="123" spans="1:6">
      <c r="A123" s="305">
        <f>+A122+0.1</f>
        <v>7.1</v>
      </c>
      <c r="B123" s="285" t="s">
        <v>306</v>
      </c>
      <c r="C123" s="273">
        <v>2</v>
      </c>
      <c r="D123" s="269" t="s">
        <v>240</v>
      </c>
      <c r="E123" s="371"/>
      <c r="F123" s="274">
        <f>ROUND((C123*E123),2)</f>
        <v>0</v>
      </c>
    </row>
    <row r="124" spans="1:6">
      <c r="A124" s="305">
        <f>+A123+0.1</f>
        <v>7.1999999999999993</v>
      </c>
      <c r="B124" s="272" t="s">
        <v>307</v>
      </c>
      <c r="C124" s="273">
        <v>1</v>
      </c>
      <c r="D124" s="269" t="s">
        <v>240</v>
      </c>
      <c r="E124" s="371"/>
      <c r="F124" s="274">
        <f>ROUND((C124*E124),2)</f>
        <v>0</v>
      </c>
    </row>
    <row r="125" spans="1:6">
      <c r="A125" s="305">
        <f>+A124+0.1</f>
        <v>7.2999999999999989</v>
      </c>
      <c r="B125" s="272" t="s">
        <v>308</v>
      </c>
      <c r="C125" s="273">
        <v>2</v>
      </c>
      <c r="D125" s="269" t="s">
        <v>240</v>
      </c>
      <c r="E125" s="371"/>
      <c r="F125" s="274">
        <f>ROUND((C125*E125),2)</f>
        <v>0</v>
      </c>
    </row>
    <row r="126" spans="1:6">
      <c r="A126" s="313">
        <f>+A125+0.1</f>
        <v>7.3999999999999986</v>
      </c>
      <c r="B126" s="281" t="s">
        <v>309</v>
      </c>
      <c r="C126" s="282">
        <v>1</v>
      </c>
      <c r="D126" s="283" t="s">
        <v>240</v>
      </c>
      <c r="E126" s="242"/>
      <c r="F126" s="284">
        <f>ROUND((C126*E126),2)</f>
        <v>0</v>
      </c>
    </row>
    <row r="127" spans="1:6">
      <c r="A127" s="314"/>
      <c r="B127" s="285"/>
      <c r="C127" s="273"/>
      <c r="D127" s="269"/>
      <c r="E127" s="371"/>
      <c r="F127" s="274"/>
    </row>
    <row r="128" spans="1:6">
      <c r="A128" s="312">
        <v>8</v>
      </c>
      <c r="B128" s="285" t="s">
        <v>310</v>
      </c>
      <c r="C128" s="273">
        <v>1</v>
      </c>
      <c r="D128" s="269" t="s">
        <v>240</v>
      </c>
      <c r="E128" s="371"/>
      <c r="F128" s="274">
        <f>ROUND((C128*E128),2)</f>
        <v>0</v>
      </c>
    </row>
    <row r="129" spans="1:6">
      <c r="A129" s="312"/>
      <c r="B129" s="285"/>
      <c r="C129" s="268"/>
      <c r="D129" s="269"/>
      <c r="E129" s="371"/>
      <c r="F129" s="274"/>
    </row>
    <row r="130" spans="1:6">
      <c r="A130" s="315">
        <v>9</v>
      </c>
      <c r="B130" s="267" t="s">
        <v>197</v>
      </c>
      <c r="C130" s="268"/>
      <c r="D130" s="269"/>
      <c r="E130" s="371"/>
      <c r="F130" s="274"/>
    </row>
    <row r="131" spans="1:6" ht="39.75" customHeight="1">
      <c r="A131" s="305">
        <f>+A130+0.1</f>
        <v>9.1</v>
      </c>
      <c r="B131" s="272" t="s">
        <v>311</v>
      </c>
      <c r="C131" s="273">
        <v>2</v>
      </c>
      <c r="D131" s="269" t="s">
        <v>240</v>
      </c>
      <c r="E131" s="371"/>
      <c r="F131" s="274">
        <f t="shared" ref="F131:F145" si="8">ROUND((C131*E131),2)</f>
        <v>0</v>
      </c>
    </row>
    <row r="132" spans="1:6">
      <c r="A132" s="305">
        <f>+A131+0.1</f>
        <v>9.1999999999999993</v>
      </c>
      <c r="B132" s="285" t="s">
        <v>312</v>
      </c>
      <c r="C132" s="273">
        <v>2</v>
      </c>
      <c r="D132" s="269" t="s">
        <v>240</v>
      </c>
      <c r="E132" s="371"/>
      <c r="F132" s="274">
        <f t="shared" si="8"/>
        <v>0</v>
      </c>
    </row>
    <row r="133" spans="1:6">
      <c r="A133" s="305">
        <f t="shared" ref="A133:A139" si="9">+A132+0.1</f>
        <v>9.2999999999999989</v>
      </c>
      <c r="B133" s="272" t="s">
        <v>313</v>
      </c>
      <c r="C133" s="273">
        <v>1</v>
      </c>
      <c r="D133" s="269" t="s">
        <v>240</v>
      </c>
      <c r="E133" s="371"/>
      <c r="F133" s="274">
        <f t="shared" si="8"/>
        <v>0</v>
      </c>
    </row>
    <row r="134" spans="1:6">
      <c r="A134" s="305">
        <f t="shared" si="9"/>
        <v>9.3999999999999986</v>
      </c>
      <c r="B134" s="285" t="s">
        <v>314</v>
      </c>
      <c r="C134" s="273">
        <v>1</v>
      </c>
      <c r="D134" s="269" t="s">
        <v>240</v>
      </c>
      <c r="E134" s="371"/>
      <c r="F134" s="274">
        <f t="shared" si="8"/>
        <v>0</v>
      </c>
    </row>
    <row r="135" spans="1:6">
      <c r="A135" s="305">
        <f t="shared" si="9"/>
        <v>9.4999999999999982</v>
      </c>
      <c r="B135" s="285" t="s">
        <v>315</v>
      </c>
      <c r="C135" s="273">
        <v>5</v>
      </c>
      <c r="D135" s="269" t="s">
        <v>240</v>
      </c>
      <c r="E135" s="371"/>
      <c r="F135" s="274">
        <f t="shared" si="8"/>
        <v>0</v>
      </c>
    </row>
    <row r="136" spans="1:6">
      <c r="A136" s="305">
        <f t="shared" si="9"/>
        <v>9.5999999999999979</v>
      </c>
      <c r="B136" s="285" t="s">
        <v>316</v>
      </c>
      <c r="C136" s="273">
        <v>4</v>
      </c>
      <c r="D136" s="269" t="s">
        <v>240</v>
      </c>
      <c r="E136" s="371"/>
      <c r="F136" s="274">
        <f t="shared" si="8"/>
        <v>0</v>
      </c>
    </row>
    <row r="137" spans="1:6">
      <c r="A137" s="305">
        <f t="shared" si="9"/>
        <v>9.6999999999999975</v>
      </c>
      <c r="B137" s="272" t="s">
        <v>317</v>
      </c>
      <c r="C137" s="273">
        <v>1</v>
      </c>
      <c r="D137" s="269" t="s">
        <v>240</v>
      </c>
      <c r="E137" s="371"/>
      <c r="F137" s="274">
        <f t="shared" si="8"/>
        <v>0</v>
      </c>
    </row>
    <row r="138" spans="1:6">
      <c r="A138" s="305">
        <f t="shared" si="9"/>
        <v>9.7999999999999972</v>
      </c>
      <c r="B138" s="285" t="s">
        <v>318</v>
      </c>
      <c r="C138" s="273">
        <v>1</v>
      </c>
      <c r="D138" s="269" t="s">
        <v>240</v>
      </c>
      <c r="E138" s="371"/>
      <c r="F138" s="274">
        <f t="shared" si="8"/>
        <v>0</v>
      </c>
    </row>
    <row r="139" spans="1:6" ht="25.5">
      <c r="A139" s="305">
        <f t="shared" si="9"/>
        <v>9.8999999999999968</v>
      </c>
      <c r="B139" s="272" t="s">
        <v>319</v>
      </c>
      <c r="C139" s="273">
        <v>1</v>
      </c>
      <c r="D139" s="269" t="s">
        <v>240</v>
      </c>
      <c r="E139" s="371"/>
      <c r="F139" s="274">
        <f t="shared" si="8"/>
        <v>0</v>
      </c>
    </row>
    <row r="140" spans="1:6" ht="25.5">
      <c r="A140" s="316">
        <v>9.11</v>
      </c>
      <c r="B140" s="317" t="s">
        <v>320</v>
      </c>
      <c r="C140" s="273">
        <v>1</v>
      </c>
      <c r="D140" s="269" t="s">
        <v>240</v>
      </c>
      <c r="E140" s="371"/>
      <c r="F140" s="274">
        <f t="shared" si="8"/>
        <v>0</v>
      </c>
    </row>
    <row r="141" spans="1:6">
      <c r="A141" s="316">
        <v>9.1199999999999992</v>
      </c>
      <c r="B141" s="285" t="s">
        <v>321</v>
      </c>
      <c r="C141" s="273">
        <v>4</v>
      </c>
      <c r="D141" s="269" t="s">
        <v>240</v>
      </c>
      <c r="E141" s="371"/>
      <c r="F141" s="274">
        <f t="shared" si="8"/>
        <v>0</v>
      </c>
    </row>
    <row r="142" spans="1:6" ht="25.5">
      <c r="A142" s="316">
        <v>9.1300000000000008</v>
      </c>
      <c r="B142" s="272" t="s">
        <v>322</v>
      </c>
      <c r="C142" s="273">
        <v>1</v>
      </c>
      <c r="D142" s="269" t="s">
        <v>240</v>
      </c>
      <c r="E142" s="371"/>
      <c r="F142" s="274">
        <f t="shared" si="8"/>
        <v>0</v>
      </c>
    </row>
    <row r="143" spans="1:6">
      <c r="A143" s="316">
        <v>9.14</v>
      </c>
      <c r="B143" s="272" t="s">
        <v>323</v>
      </c>
      <c r="C143" s="273">
        <v>1</v>
      </c>
      <c r="D143" s="271" t="s">
        <v>240</v>
      </c>
      <c r="E143" s="371"/>
      <c r="F143" s="274">
        <f t="shared" si="8"/>
        <v>0</v>
      </c>
    </row>
    <row r="144" spans="1:6">
      <c r="A144" s="316">
        <v>9.15</v>
      </c>
      <c r="B144" s="272" t="s">
        <v>324</v>
      </c>
      <c r="C144" s="273">
        <v>1</v>
      </c>
      <c r="D144" s="271" t="s">
        <v>240</v>
      </c>
      <c r="E144" s="371"/>
      <c r="F144" s="274">
        <f t="shared" si="8"/>
        <v>0</v>
      </c>
    </row>
    <row r="145" spans="1:243">
      <c r="A145" s="316">
        <v>9.1600000000000108</v>
      </c>
      <c r="B145" s="272" t="s">
        <v>325</v>
      </c>
      <c r="C145" s="273">
        <v>1</v>
      </c>
      <c r="D145" s="269" t="s">
        <v>240</v>
      </c>
      <c r="E145" s="371"/>
      <c r="F145" s="274">
        <f t="shared" si="8"/>
        <v>0</v>
      </c>
    </row>
    <row r="146" spans="1:243" ht="15">
      <c r="A146" s="300"/>
      <c r="B146" s="272"/>
      <c r="C146" s="268"/>
      <c r="D146" s="277"/>
      <c r="E146" s="371"/>
      <c r="F146" s="274"/>
      <c r="G146" s="318"/>
      <c r="H146" s="318"/>
      <c r="I146" s="318"/>
      <c r="J146" s="318"/>
      <c r="K146" s="318"/>
      <c r="L146" s="318"/>
      <c r="M146" s="318"/>
      <c r="N146" s="318"/>
      <c r="O146" s="318"/>
      <c r="P146" s="318"/>
      <c r="Q146" s="318"/>
      <c r="R146" s="318"/>
      <c r="S146" s="318"/>
      <c r="T146" s="318"/>
      <c r="U146" s="318"/>
      <c r="V146" s="318"/>
      <c r="W146" s="318"/>
      <c r="X146" s="318"/>
      <c r="Y146" s="318"/>
      <c r="Z146" s="318"/>
      <c r="AA146" s="318"/>
      <c r="AB146" s="318"/>
      <c r="AC146" s="318"/>
      <c r="AD146" s="318"/>
      <c r="AE146" s="318"/>
      <c r="AF146" s="318"/>
      <c r="AG146" s="318"/>
      <c r="AH146" s="318"/>
      <c r="AI146" s="318"/>
      <c r="AJ146" s="318"/>
      <c r="AK146" s="318"/>
      <c r="AL146" s="318"/>
      <c r="AM146" s="318"/>
      <c r="AN146" s="318"/>
      <c r="AO146" s="318"/>
      <c r="AP146" s="318"/>
      <c r="AQ146" s="318"/>
      <c r="AR146" s="318"/>
      <c r="AS146" s="318"/>
      <c r="AT146" s="318"/>
      <c r="AU146" s="318"/>
      <c r="AV146" s="318"/>
      <c r="AW146" s="318"/>
      <c r="AX146" s="318"/>
      <c r="AY146" s="318"/>
      <c r="AZ146" s="318"/>
      <c r="BA146" s="318"/>
      <c r="BB146" s="318"/>
      <c r="BC146" s="318"/>
      <c r="BD146" s="318"/>
      <c r="BE146" s="318"/>
      <c r="BF146" s="318"/>
      <c r="BG146" s="318"/>
      <c r="BH146" s="318"/>
      <c r="BI146" s="318"/>
      <c r="BJ146" s="318"/>
      <c r="BK146" s="318"/>
      <c r="BL146" s="318"/>
      <c r="BM146" s="318"/>
      <c r="BN146" s="318"/>
      <c r="BO146" s="318"/>
      <c r="BP146" s="318"/>
      <c r="BQ146" s="318"/>
      <c r="BR146" s="318"/>
      <c r="BS146" s="318"/>
      <c r="BT146" s="318"/>
      <c r="BU146" s="318"/>
      <c r="BV146" s="318"/>
      <c r="BW146" s="318"/>
      <c r="BX146" s="318"/>
      <c r="BY146" s="318"/>
      <c r="BZ146" s="318"/>
      <c r="CA146" s="318"/>
      <c r="CB146" s="318"/>
      <c r="CC146" s="318"/>
      <c r="CD146" s="318"/>
      <c r="CE146" s="318"/>
      <c r="CF146" s="318"/>
      <c r="CG146" s="318"/>
      <c r="CH146" s="318"/>
      <c r="CI146" s="318"/>
      <c r="CJ146" s="318"/>
      <c r="CK146" s="318"/>
      <c r="CL146" s="318"/>
      <c r="CM146" s="318"/>
      <c r="CN146" s="318"/>
      <c r="CO146" s="318"/>
      <c r="CP146" s="318"/>
      <c r="CQ146" s="318"/>
      <c r="CR146" s="318"/>
      <c r="CS146" s="318"/>
      <c r="CT146" s="318"/>
      <c r="CU146" s="318"/>
      <c r="CV146" s="318"/>
      <c r="CW146" s="318"/>
      <c r="CX146" s="318"/>
      <c r="CY146" s="318"/>
      <c r="CZ146" s="318"/>
      <c r="DA146" s="318"/>
      <c r="DB146" s="318"/>
      <c r="DC146" s="318"/>
      <c r="DD146" s="318"/>
      <c r="DE146" s="318"/>
      <c r="DF146" s="318"/>
      <c r="DG146" s="318"/>
      <c r="DH146" s="318"/>
      <c r="DI146" s="318"/>
      <c r="DJ146" s="318"/>
      <c r="DK146" s="318"/>
      <c r="DL146" s="318"/>
      <c r="DM146" s="318"/>
      <c r="DN146" s="318"/>
      <c r="DO146" s="318"/>
      <c r="DP146" s="318"/>
      <c r="DQ146" s="318"/>
      <c r="DR146" s="318"/>
      <c r="DS146" s="318"/>
      <c r="DT146" s="318"/>
      <c r="DU146" s="318"/>
      <c r="DV146" s="318"/>
      <c r="DW146" s="318"/>
      <c r="DX146" s="318"/>
      <c r="DY146" s="318"/>
      <c r="DZ146" s="318"/>
      <c r="EA146" s="318"/>
      <c r="EB146" s="318"/>
      <c r="EC146" s="318"/>
      <c r="ED146" s="318"/>
      <c r="EE146" s="318"/>
      <c r="EF146" s="318"/>
      <c r="EG146" s="318"/>
      <c r="EH146" s="318"/>
      <c r="EI146" s="318"/>
      <c r="EJ146" s="318"/>
      <c r="EK146" s="318"/>
      <c r="EL146" s="318"/>
      <c r="EM146" s="318"/>
      <c r="EN146" s="318"/>
      <c r="EO146" s="318"/>
      <c r="EP146" s="318"/>
      <c r="EQ146" s="318"/>
      <c r="ER146" s="318"/>
      <c r="ES146" s="318"/>
      <c r="ET146" s="318"/>
      <c r="EU146" s="318"/>
      <c r="EV146" s="318"/>
      <c r="EW146" s="318"/>
      <c r="EX146" s="318"/>
      <c r="EY146" s="318"/>
      <c r="EZ146" s="318"/>
      <c r="FA146" s="318"/>
      <c r="FB146" s="318"/>
      <c r="FC146" s="318"/>
      <c r="FD146" s="318"/>
      <c r="FE146" s="318"/>
      <c r="FF146" s="318"/>
      <c r="FG146" s="318"/>
      <c r="FH146" s="318"/>
      <c r="FI146" s="318"/>
      <c r="FJ146" s="318"/>
      <c r="FK146" s="318"/>
      <c r="FL146" s="318"/>
      <c r="FM146" s="318"/>
      <c r="FN146" s="318"/>
      <c r="FO146" s="318"/>
      <c r="FP146" s="318"/>
      <c r="FQ146" s="318"/>
      <c r="FR146" s="318"/>
      <c r="FS146" s="318"/>
      <c r="FT146" s="318"/>
      <c r="FU146" s="318"/>
      <c r="FV146" s="318"/>
      <c r="FW146" s="318"/>
      <c r="FX146" s="318"/>
      <c r="FY146" s="318"/>
      <c r="FZ146" s="318"/>
      <c r="GA146" s="318"/>
      <c r="GB146" s="318"/>
      <c r="GC146" s="318"/>
      <c r="GD146" s="318"/>
      <c r="GE146" s="318"/>
      <c r="GF146" s="318"/>
      <c r="GG146" s="318"/>
      <c r="GH146" s="318"/>
      <c r="GI146" s="318"/>
      <c r="GJ146" s="318"/>
      <c r="GK146" s="318"/>
      <c r="GL146" s="318"/>
      <c r="GM146" s="318"/>
      <c r="GN146" s="318"/>
      <c r="GO146" s="318"/>
      <c r="GP146" s="318"/>
      <c r="GQ146" s="318"/>
      <c r="GR146" s="318"/>
      <c r="GS146" s="318"/>
      <c r="GT146" s="318"/>
      <c r="GU146" s="318"/>
      <c r="GV146" s="318"/>
      <c r="GW146" s="318"/>
      <c r="GX146" s="318"/>
      <c r="GY146" s="318"/>
      <c r="GZ146" s="318"/>
      <c r="HA146" s="318"/>
      <c r="HB146" s="318"/>
      <c r="HC146" s="318"/>
      <c r="HD146" s="318"/>
      <c r="HE146" s="318"/>
      <c r="HF146" s="318"/>
      <c r="HG146" s="318"/>
      <c r="HH146" s="318"/>
      <c r="HI146" s="318"/>
      <c r="HJ146" s="318"/>
      <c r="HK146" s="318"/>
      <c r="HL146" s="318"/>
      <c r="HM146" s="318"/>
      <c r="HN146" s="318"/>
      <c r="HO146" s="318"/>
      <c r="HP146" s="318"/>
      <c r="HQ146" s="318"/>
      <c r="HR146" s="318"/>
      <c r="HS146" s="318"/>
      <c r="HT146" s="318"/>
      <c r="HU146" s="318"/>
      <c r="HV146" s="318"/>
      <c r="HW146" s="318"/>
      <c r="HX146" s="318"/>
      <c r="HY146" s="318"/>
      <c r="HZ146" s="318"/>
      <c r="IA146" s="318"/>
      <c r="IB146" s="318"/>
      <c r="IC146" s="318"/>
      <c r="ID146" s="318"/>
      <c r="IE146" s="318"/>
      <c r="IF146" s="318"/>
      <c r="IG146" s="318"/>
      <c r="IH146" s="318"/>
      <c r="II146" s="318"/>
    </row>
    <row r="147" spans="1:243" ht="15">
      <c r="A147" s="299" t="s">
        <v>99</v>
      </c>
      <c r="B147" s="267" t="s">
        <v>198</v>
      </c>
      <c r="C147" s="273"/>
      <c r="D147" s="278"/>
      <c r="E147" s="371"/>
      <c r="F147" s="274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  <c r="DF147" s="33"/>
      <c r="DG147" s="33"/>
      <c r="DH147" s="33"/>
      <c r="DI147" s="33"/>
      <c r="DJ147" s="33"/>
      <c r="DK147" s="33"/>
      <c r="DL147" s="33"/>
      <c r="DM147" s="33"/>
      <c r="DN147" s="33"/>
      <c r="DO147" s="33"/>
      <c r="DP147" s="33"/>
      <c r="DQ147" s="33"/>
      <c r="DR147" s="33"/>
      <c r="DS147" s="33"/>
      <c r="DT147" s="33"/>
      <c r="DU147" s="33"/>
      <c r="DV147" s="33"/>
      <c r="DW147" s="33"/>
      <c r="DX147" s="33"/>
      <c r="DY147" s="33"/>
      <c r="DZ147" s="33"/>
      <c r="EA147" s="33"/>
      <c r="EB147" s="33"/>
      <c r="EC147" s="33"/>
      <c r="ED147" s="33"/>
      <c r="EE147" s="33"/>
      <c r="EF147" s="33"/>
      <c r="EG147" s="33"/>
      <c r="EH147" s="33"/>
      <c r="EI147" s="33"/>
      <c r="EJ147" s="33"/>
      <c r="EK147" s="33"/>
      <c r="EL147" s="33"/>
      <c r="EM147" s="33"/>
      <c r="EN147" s="33"/>
      <c r="EO147" s="33"/>
      <c r="EP147" s="33"/>
      <c r="EQ147" s="33"/>
      <c r="ER147" s="33"/>
      <c r="ES147" s="33"/>
      <c r="ET147" s="33"/>
      <c r="EU147" s="33"/>
      <c r="EV147" s="33"/>
      <c r="EW147" s="33"/>
      <c r="EX147" s="33"/>
      <c r="EY147" s="33"/>
      <c r="EZ147" s="33"/>
      <c r="FA147" s="33"/>
      <c r="FB147" s="33"/>
      <c r="FC147" s="33"/>
      <c r="FD147" s="33"/>
      <c r="FE147" s="33"/>
      <c r="FF147" s="33"/>
      <c r="FG147" s="33"/>
      <c r="FH147" s="33"/>
      <c r="FI147" s="33"/>
      <c r="FJ147" s="33"/>
      <c r="FK147" s="33"/>
      <c r="FL147" s="33"/>
      <c r="FM147" s="33"/>
      <c r="FN147" s="33"/>
      <c r="FO147" s="33"/>
      <c r="FP147" s="33"/>
      <c r="FQ147" s="33"/>
      <c r="FR147" s="33"/>
      <c r="FS147" s="33"/>
      <c r="FT147" s="33"/>
      <c r="FU147" s="33"/>
      <c r="FV147" s="33"/>
      <c r="FW147" s="33"/>
      <c r="FX147" s="33"/>
      <c r="FY147" s="33"/>
      <c r="FZ147" s="33"/>
      <c r="GA147" s="33"/>
      <c r="GB147" s="33"/>
      <c r="GC147" s="33"/>
      <c r="GD147" s="33"/>
      <c r="GE147" s="33"/>
      <c r="GF147" s="33"/>
      <c r="GG147" s="33"/>
      <c r="GH147" s="33"/>
      <c r="GI147" s="33"/>
      <c r="GJ147" s="33"/>
      <c r="GK147" s="33"/>
      <c r="GL147" s="33"/>
      <c r="GM147" s="33"/>
      <c r="GN147" s="33"/>
      <c r="GO147" s="33"/>
      <c r="GP147" s="33"/>
      <c r="GQ147" s="33"/>
      <c r="GR147" s="33"/>
      <c r="GS147" s="33"/>
      <c r="GT147" s="33"/>
      <c r="GU147" s="33"/>
      <c r="GV147" s="33"/>
      <c r="GW147" s="33"/>
      <c r="GX147" s="33"/>
      <c r="GY147" s="33"/>
      <c r="GZ147" s="33"/>
      <c r="HA147" s="33"/>
      <c r="HB147" s="33"/>
      <c r="HC147" s="33"/>
      <c r="HD147" s="33"/>
      <c r="HE147" s="33"/>
      <c r="HF147" s="33"/>
      <c r="HG147" s="33"/>
      <c r="HH147" s="33"/>
      <c r="HI147" s="33"/>
      <c r="HJ147" s="33"/>
      <c r="HK147" s="33"/>
      <c r="HL147" s="33"/>
      <c r="HM147" s="33"/>
      <c r="HN147" s="33"/>
      <c r="HO147" s="33"/>
      <c r="HP147" s="33"/>
      <c r="HQ147" s="33"/>
      <c r="HR147" s="33"/>
      <c r="HS147" s="33"/>
      <c r="HT147" s="33"/>
      <c r="HU147" s="33"/>
      <c r="HV147" s="33"/>
      <c r="HW147" s="33"/>
      <c r="HX147" s="33"/>
      <c r="HY147" s="33"/>
      <c r="HZ147" s="33"/>
      <c r="IA147" s="33"/>
      <c r="IB147" s="33"/>
      <c r="IC147" s="33"/>
      <c r="ID147" s="33"/>
      <c r="IE147" s="33"/>
      <c r="IF147" s="33"/>
      <c r="IG147" s="33"/>
      <c r="IH147" s="33"/>
      <c r="II147" s="33"/>
    </row>
    <row r="148" spans="1:243" ht="25.5">
      <c r="A148" s="264">
        <v>1</v>
      </c>
      <c r="B148" s="272" t="s">
        <v>326</v>
      </c>
      <c r="C148" s="273">
        <v>2</v>
      </c>
      <c r="D148" s="271" t="s">
        <v>240</v>
      </c>
      <c r="E148" s="371"/>
      <c r="F148" s="274">
        <f t="shared" ref="F148:F155" si="10">ROUND((C148*E148),2)</f>
        <v>0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  <c r="DF148" s="33"/>
      <c r="DG148" s="33"/>
      <c r="DH148" s="33"/>
      <c r="DI148" s="33"/>
      <c r="DJ148" s="33"/>
      <c r="DK148" s="33"/>
      <c r="DL148" s="33"/>
      <c r="DM148" s="33"/>
      <c r="DN148" s="33"/>
      <c r="DO148" s="33"/>
      <c r="DP148" s="33"/>
      <c r="DQ148" s="33"/>
      <c r="DR148" s="33"/>
      <c r="DS148" s="33"/>
      <c r="DT148" s="33"/>
      <c r="DU148" s="33"/>
      <c r="DV148" s="33"/>
      <c r="DW148" s="33"/>
      <c r="DX148" s="33"/>
      <c r="DY148" s="33"/>
      <c r="DZ148" s="33"/>
      <c r="EA148" s="33"/>
      <c r="EB148" s="33"/>
      <c r="EC148" s="33"/>
      <c r="ED148" s="33"/>
      <c r="EE148" s="33"/>
      <c r="EF148" s="33"/>
      <c r="EG148" s="33"/>
      <c r="EH148" s="33"/>
      <c r="EI148" s="33"/>
      <c r="EJ148" s="33"/>
      <c r="EK148" s="33"/>
      <c r="EL148" s="33"/>
      <c r="EM148" s="33"/>
      <c r="EN148" s="33"/>
      <c r="EO148" s="33"/>
      <c r="EP148" s="33"/>
      <c r="EQ148" s="33"/>
      <c r="ER148" s="33"/>
      <c r="ES148" s="33"/>
      <c r="ET148" s="33"/>
      <c r="EU148" s="33"/>
      <c r="EV148" s="33"/>
      <c r="EW148" s="33"/>
      <c r="EX148" s="33"/>
      <c r="EY148" s="33"/>
      <c r="EZ148" s="33"/>
      <c r="FA148" s="33"/>
      <c r="FB148" s="33"/>
      <c r="FC148" s="33"/>
      <c r="FD148" s="33"/>
      <c r="FE148" s="33"/>
      <c r="FF148" s="33"/>
      <c r="FG148" s="33"/>
      <c r="FH148" s="33"/>
      <c r="FI148" s="33"/>
      <c r="FJ148" s="33"/>
      <c r="FK148" s="33"/>
      <c r="FL148" s="33"/>
      <c r="FM148" s="33"/>
      <c r="FN148" s="33"/>
      <c r="FO148" s="33"/>
      <c r="FP148" s="33"/>
      <c r="FQ148" s="33"/>
      <c r="FR148" s="33"/>
      <c r="FS148" s="33"/>
      <c r="FT148" s="33"/>
      <c r="FU148" s="33"/>
      <c r="FV148" s="33"/>
      <c r="FW148" s="33"/>
      <c r="FX148" s="33"/>
      <c r="FY148" s="33"/>
      <c r="FZ148" s="33"/>
      <c r="GA148" s="33"/>
      <c r="GB148" s="33"/>
      <c r="GC148" s="33"/>
      <c r="GD148" s="33"/>
      <c r="GE148" s="33"/>
      <c r="GF148" s="33"/>
      <c r="GG148" s="33"/>
      <c r="GH148" s="33"/>
      <c r="GI148" s="33"/>
      <c r="GJ148" s="33"/>
      <c r="GK148" s="33"/>
      <c r="GL148" s="33"/>
      <c r="GM148" s="33"/>
      <c r="GN148" s="33"/>
      <c r="GO148" s="33"/>
      <c r="GP148" s="33"/>
      <c r="GQ148" s="33"/>
      <c r="GR148" s="33"/>
      <c r="GS148" s="33"/>
      <c r="GT148" s="33"/>
      <c r="GU148" s="33"/>
      <c r="GV148" s="33"/>
      <c r="GW148" s="33"/>
      <c r="GX148" s="33"/>
      <c r="GY148" s="33"/>
      <c r="GZ148" s="33"/>
      <c r="HA148" s="33"/>
      <c r="HB148" s="33"/>
      <c r="HC148" s="33"/>
      <c r="HD148" s="33"/>
      <c r="HE148" s="33"/>
      <c r="HF148" s="33"/>
      <c r="HG148" s="33"/>
      <c r="HH148" s="33"/>
      <c r="HI148" s="33"/>
      <c r="HJ148" s="33"/>
      <c r="HK148" s="33"/>
      <c r="HL148" s="33"/>
      <c r="HM148" s="33"/>
      <c r="HN148" s="33"/>
      <c r="HO148" s="33"/>
      <c r="HP148" s="33"/>
      <c r="HQ148" s="33"/>
      <c r="HR148" s="33"/>
      <c r="HS148" s="33"/>
      <c r="HT148" s="33"/>
      <c r="HU148" s="33"/>
      <c r="HV148" s="33"/>
      <c r="HW148" s="33"/>
      <c r="HX148" s="33"/>
      <c r="HY148" s="33"/>
      <c r="HZ148" s="33"/>
      <c r="IA148" s="33"/>
      <c r="IB148" s="33"/>
      <c r="IC148" s="33"/>
      <c r="ID148" s="33"/>
      <c r="IE148" s="33"/>
      <c r="IF148" s="33"/>
      <c r="IG148" s="33"/>
      <c r="IH148" s="33"/>
      <c r="II148" s="33"/>
    </row>
    <row r="149" spans="1:243">
      <c r="A149" s="264">
        <v>2</v>
      </c>
      <c r="B149" s="272" t="s">
        <v>327</v>
      </c>
      <c r="C149" s="273">
        <v>1</v>
      </c>
      <c r="D149" s="271" t="s">
        <v>240</v>
      </c>
      <c r="E149" s="371"/>
      <c r="F149" s="274">
        <f t="shared" si="10"/>
        <v>0</v>
      </c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  <c r="DF149" s="33"/>
      <c r="DG149" s="33"/>
      <c r="DH149" s="33"/>
      <c r="DI149" s="33"/>
      <c r="DJ149" s="33"/>
      <c r="DK149" s="33"/>
      <c r="DL149" s="33"/>
      <c r="DM149" s="33"/>
      <c r="DN149" s="33"/>
      <c r="DO149" s="33"/>
      <c r="DP149" s="33"/>
      <c r="DQ149" s="33"/>
      <c r="DR149" s="33"/>
      <c r="DS149" s="33"/>
      <c r="DT149" s="33"/>
      <c r="DU149" s="33"/>
      <c r="DV149" s="33"/>
      <c r="DW149" s="33"/>
      <c r="DX149" s="33"/>
      <c r="DY149" s="33"/>
      <c r="DZ149" s="33"/>
      <c r="EA149" s="33"/>
      <c r="EB149" s="33"/>
      <c r="EC149" s="33"/>
      <c r="ED149" s="33"/>
      <c r="EE149" s="33"/>
      <c r="EF149" s="33"/>
      <c r="EG149" s="33"/>
      <c r="EH149" s="33"/>
      <c r="EI149" s="33"/>
      <c r="EJ149" s="33"/>
      <c r="EK149" s="33"/>
      <c r="EL149" s="33"/>
      <c r="EM149" s="33"/>
      <c r="EN149" s="33"/>
      <c r="EO149" s="33"/>
      <c r="EP149" s="33"/>
      <c r="EQ149" s="33"/>
      <c r="ER149" s="33"/>
      <c r="ES149" s="33"/>
      <c r="ET149" s="33"/>
      <c r="EU149" s="33"/>
      <c r="EV149" s="33"/>
      <c r="EW149" s="33"/>
      <c r="EX149" s="33"/>
      <c r="EY149" s="33"/>
      <c r="EZ149" s="33"/>
      <c r="FA149" s="33"/>
      <c r="FB149" s="33"/>
      <c r="FC149" s="33"/>
      <c r="FD149" s="33"/>
      <c r="FE149" s="33"/>
      <c r="FF149" s="33"/>
      <c r="FG149" s="33"/>
      <c r="FH149" s="33"/>
      <c r="FI149" s="33"/>
      <c r="FJ149" s="33"/>
      <c r="FK149" s="33"/>
      <c r="FL149" s="33"/>
      <c r="FM149" s="33"/>
      <c r="FN149" s="33"/>
      <c r="FO149" s="33"/>
      <c r="FP149" s="33"/>
      <c r="FQ149" s="33"/>
      <c r="FR149" s="33"/>
      <c r="FS149" s="33"/>
      <c r="FT149" s="33"/>
      <c r="FU149" s="33"/>
      <c r="FV149" s="33"/>
      <c r="FW149" s="33"/>
      <c r="FX149" s="33"/>
      <c r="FY149" s="33"/>
      <c r="FZ149" s="33"/>
      <c r="GA149" s="33"/>
      <c r="GB149" s="33"/>
      <c r="GC149" s="33"/>
      <c r="GD149" s="33"/>
      <c r="GE149" s="33"/>
      <c r="GF149" s="33"/>
      <c r="GG149" s="33"/>
      <c r="GH149" s="33"/>
      <c r="GI149" s="33"/>
      <c r="GJ149" s="33"/>
      <c r="GK149" s="33"/>
      <c r="GL149" s="33"/>
      <c r="GM149" s="33"/>
      <c r="GN149" s="33"/>
      <c r="GO149" s="33"/>
      <c r="GP149" s="33"/>
      <c r="GQ149" s="33"/>
      <c r="GR149" s="33"/>
      <c r="GS149" s="33"/>
      <c r="GT149" s="33"/>
      <c r="GU149" s="33"/>
      <c r="GV149" s="33"/>
      <c r="GW149" s="33"/>
      <c r="GX149" s="33"/>
      <c r="GY149" s="33"/>
      <c r="GZ149" s="33"/>
      <c r="HA149" s="33"/>
      <c r="HB149" s="33"/>
      <c r="HC149" s="33"/>
      <c r="HD149" s="33"/>
      <c r="HE149" s="33"/>
      <c r="HF149" s="33"/>
      <c r="HG149" s="33"/>
      <c r="HH149" s="33"/>
      <c r="HI149" s="33"/>
      <c r="HJ149" s="33"/>
      <c r="HK149" s="33"/>
      <c r="HL149" s="33"/>
      <c r="HM149" s="33"/>
      <c r="HN149" s="33"/>
      <c r="HO149" s="33"/>
      <c r="HP149" s="33"/>
      <c r="HQ149" s="33"/>
      <c r="HR149" s="33"/>
      <c r="HS149" s="33"/>
      <c r="HT149" s="33"/>
      <c r="HU149" s="33"/>
      <c r="HV149" s="33"/>
      <c r="HW149" s="33"/>
      <c r="HX149" s="33"/>
      <c r="HY149" s="33"/>
      <c r="HZ149" s="33"/>
      <c r="IA149" s="33"/>
      <c r="IB149" s="33"/>
      <c r="IC149" s="33"/>
      <c r="ID149" s="33"/>
      <c r="IE149" s="33"/>
      <c r="IF149" s="33"/>
      <c r="IG149" s="33"/>
      <c r="IH149" s="33"/>
      <c r="II149" s="33"/>
    </row>
    <row r="150" spans="1:243">
      <c r="A150" s="264">
        <v>3</v>
      </c>
      <c r="B150" s="272" t="s">
        <v>328</v>
      </c>
      <c r="C150" s="273">
        <v>6</v>
      </c>
      <c r="D150" s="271" t="s">
        <v>240</v>
      </c>
      <c r="E150" s="371"/>
      <c r="F150" s="274">
        <f t="shared" si="10"/>
        <v>0</v>
      </c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  <c r="DF150" s="33"/>
      <c r="DG150" s="33"/>
      <c r="DH150" s="33"/>
      <c r="DI150" s="33"/>
      <c r="DJ150" s="33"/>
      <c r="DK150" s="33"/>
      <c r="DL150" s="33"/>
      <c r="DM150" s="33"/>
      <c r="DN150" s="33"/>
      <c r="DO150" s="33"/>
      <c r="DP150" s="33"/>
      <c r="DQ150" s="33"/>
      <c r="DR150" s="33"/>
      <c r="DS150" s="33"/>
      <c r="DT150" s="33"/>
      <c r="DU150" s="33"/>
      <c r="DV150" s="33"/>
      <c r="DW150" s="33"/>
      <c r="DX150" s="33"/>
      <c r="DY150" s="33"/>
      <c r="DZ150" s="33"/>
      <c r="EA150" s="33"/>
      <c r="EB150" s="33"/>
      <c r="EC150" s="33"/>
      <c r="ED150" s="33"/>
      <c r="EE150" s="33"/>
      <c r="EF150" s="33"/>
      <c r="EG150" s="33"/>
      <c r="EH150" s="33"/>
      <c r="EI150" s="33"/>
      <c r="EJ150" s="33"/>
      <c r="EK150" s="33"/>
      <c r="EL150" s="33"/>
      <c r="EM150" s="33"/>
      <c r="EN150" s="33"/>
      <c r="EO150" s="33"/>
      <c r="EP150" s="33"/>
      <c r="EQ150" s="33"/>
      <c r="ER150" s="33"/>
      <c r="ES150" s="33"/>
      <c r="ET150" s="33"/>
      <c r="EU150" s="33"/>
      <c r="EV150" s="33"/>
      <c r="EW150" s="33"/>
      <c r="EX150" s="33"/>
      <c r="EY150" s="33"/>
      <c r="EZ150" s="33"/>
      <c r="FA150" s="33"/>
      <c r="FB150" s="33"/>
      <c r="FC150" s="33"/>
      <c r="FD150" s="33"/>
      <c r="FE150" s="33"/>
      <c r="FF150" s="33"/>
      <c r="FG150" s="33"/>
      <c r="FH150" s="33"/>
      <c r="FI150" s="33"/>
      <c r="FJ150" s="33"/>
      <c r="FK150" s="33"/>
      <c r="FL150" s="33"/>
      <c r="FM150" s="33"/>
      <c r="FN150" s="33"/>
      <c r="FO150" s="33"/>
      <c r="FP150" s="33"/>
      <c r="FQ150" s="33"/>
      <c r="FR150" s="33"/>
      <c r="FS150" s="33"/>
      <c r="FT150" s="33"/>
      <c r="FU150" s="33"/>
      <c r="FV150" s="33"/>
      <c r="FW150" s="33"/>
      <c r="FX150" s="33"/>
      <c r="FY150" s="33"/>
      <c r="FZ150" s="33"/>
      <c r="GA150" s="33"/>
      <c r="GB150" s="33"/>
      <c r="GC150" s="33"/>
      <c r="GD150" s="33"/>
      <c r="GE150" s="33"/>
      <c r="GF150" s="33"/>
      <c r="GG150" s="33"/>
      <c r="GH150" s="33"/>
      <c r="GI150" s="33"/>
      <c r="GJ150" s="33"/>
      <c r="GK150" s="33"/>
      <c r="GL150" s="33"/>
      <c r="GM150" s="33"/>
      <c r="GN150" s="33"/>
      <c r="GO150" s="33"/>
      <c r="GP150" s="33"/>
      <c r="GQ150" s="33"/>
      <c r="GR150" s="33"/>
      <c r="GS150" s="33"/>
      <c r="GT150" s="33"/>
      <c r="GU150" s="33"/>
      <c r="GV150" s="33"/>
      <c r="GW150" s="33"/>
      <c r="GX150" s="33"/>
      <c r="GY150" s="33"/>
      <c r="GZ150" s="33"/>
      <c r="HA150" s="33"/>
      <c r="HB150" s="33"/>
      <c r="HC150" s="33"/>
      <c r="HD150" s="33"/>
      <c r="HE150" s="33"/>
      <c r="HF150" s="33"/>
      <c r="HG150" s="33"/>
      <c r="HH150" s="33"/>
      <c r="HI150" s="33"/>
      <c r="HJ150" s="33"/>
      <c r="HK150" s="33"/>
      <c r="HL150" s="33"/>
      <c r="HM150" s="33"/>
      <c r="HN150" s="33"/>
      <c r="HO150" s="33"/>
      <c r="HP150" s="33"/>
      <c r="HQ150" s="33"/>
      <c r="HR150" s="33"/>
      <c r="HS150" s="33"/>
      <c r="HT150" s="33"/>
      <c r="HU150" s="33"/>
      <c r="HV150" s="33"/>
      <c r="HW150" s="33"/>
      <c r="HX150" s="33"/>
      <c r="HY150" s="33"/>
      <c r="HZ150" s="33"/>
      <c r="IA150" s="33"/>
      <c r="IB150" s="33"/>
      <c r="IC150" s="33"/>
      <c r="ID150" s="33"/>
      <c r="IE150" s="33"/>
      <c r="IF150" s="33"/>
      <c r="IG150" s="33"/>
      <c r="IH150" s="33"/>
      <c r="II150" s="33"/>
    </row>
    <row r="151" spans="1:243">
      <c r="A151" s="264">
        <v>4</v>
      </c>
      <c r="B151" s="272" t="s">
        <v>329</v>
      </c>
      <c r="C151" s="273">
        <v>6</v>
      </c>
      <c r="D151" s="271" t="s">
        <v>240</v>
      </c>
      <c r="E151" s="371"/>
      <c r="F151" s="274">
        <f t="shared" si="10"/>
        <v>0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  <c r="DF151" s="33"/>
      <c r="DG151" s="33"/>
      <c r="DH151" s="33"/>
      <c r="DI151" s="33"/>
      <c r="DJ151" s="33"/>
      <c r="DK151" s="33"/>
      <c r="DL151" s="33"/>
      <c r="DM151" s="33"/>
      <c r="DN151" s="33"/>
      <c r="DO151" s="33"/>
      <c r="DP151" s="33"/>
      <c r="DQ151" s="33"/>
      <c r="DR151" s="33"/>
      <c r="DS151" s="33"/>
      <c r="DT151" s="33"/>
      <c r="DU151" s="33"/>
      <c r="DV151" s="33"/>
      <c r="DW151" s="33"/>
      <c r="DX151" s="33"/>
      <c r="DY151" s="33"/>
      <c r="DZ151" s="33"/>
      <c r="EA151" s="33"/>
      <c r="EB151" s="33"/>
      <c r="EC151" s="33"/>
      <c r="ED151" s="33"/>
      <c r="EE151" s="33"/>
      <c r="EF151" s="33"/>
      <c r="EG151" s="33"/>
      <c r="EH151" s="33"/>
      <c r="EI151" s="33"/>
      <c r="EJ151" s="33"/>
      <c r="EK151" s="33"/>
      <c r="EL151" s="33"/>
      <c r="EM151" s="33"/>
      <c r="EN151" s="33"/>
      <c r="EO151" s="33"/>
      <c r="EP151" s="33"/>
      <c r="EQ151" s="33"/>
      <c r="ER151" s="33"/>
      <c r="ES151" s="33"/>
      <c r="ET151" s="33"/>
      <c r="EU151" s="33"/>
      <c r="EV151" s="33"/>
      <c r="EW151" s="33"/>
      <c r="EX151" s="33"/>
      <c r="EY151" s="33"/>
      <c r="EZ151" s="33"/>
      <c r="FA151" s="33"/>
      <c r="FB151" s="33"/>
      <c r="FC151" s="33"/>
      <c r="FD151" s="33"/>
      <c r="FE151" s="33"/>
      <c r="FF151" s="33"/>
      <c r="FG151" s="33"/>
      <c r="FH151" s="33"/>
      <c r="FI151" s="33"/>
      <c r="FJ151" s="33"/>
      <c r="FK151" s="33"/>
      <c r="FL151" s="33"/>
      <c r="FM151" s="33"/>
      <c r="FN151" s="33"/>
      <c r="FO151" s="33"/>
      <c r="FP151" s="33"/>
      <c r="FQ151" s="33"/>
      <c r="FR151" s="33"/>
      <c r="FS151" s="33"/>
      <c r="FT151" s="33"/>
      <c r="FU151" s="33"/>
      <c r="FV151" s="33"/>
      <c r="FW151" s="33"/>
      <c r="FX151" s="33"/>
      <c r="FY151" s="33"/>
      <c r="FZ151" s="33"/>
      <c r="GA151" s="33"/>
      <c r="GB151" s="33"/>
      <c r="GC151" s="33"/>
      <c r="GD151" s="33"/>
      <c r="GE151" s="33"/>
      <c r="GF151" s="33"/>
      <c r="GG151" s="33"/>
      <c r="GH151" s="33"/>
      <c r="GI151" s="33"/>
      <c r="GJ151" s="33"/>
      <c r="GK151" s="33"/>
      <c r="GL151" s="33"/>
      <c r="GM151" s="33"/>
      <c r="GN151" s="33"/>
      <c r="GO151" s="33"/>
      <c r="GP151" s="33"/>
      <c r="GQ151" s="33"/>
      <c r="GR151" s="33"/>
      <c r="GS151" s="33"/>
      <c r="GT151" s="33"/>
      <c r="GU151" s="33"/>
      <c r="GV151" s="33"/>
      <c r="GW151" s="33"/>
      <c r="GX151" s="33"/>
      <c r="GY151" s="33"/>
      <c r="GZ151" s="33"/>
      <c r="HA151" s="33"/>
      <c r="HB151" s="33"/>
      <c r="HC151" s="33"/>
      <c r="HD151" s="33"/>
      <c r="HE151" s="33"/>
      <c r="HF151" s="33"/>
      <c r="HG151" s="33"/>
      <c r="HH151" s="33"/>
      <c r="HI151" s="33"/>
      <c r="HJ151" s="33"/>
      <c r="HK151" s="33"/>
      <c r="HL151" s="33"/>
      <c r="HM151" s="33"/>
      <c r="HN151" s="33"/>
      <c r="HO151" s="33"/>
      <c r="HP151" s="33"/>
      <c r="HQ151" s="33"/>
      <c r="HR151" s="33"/>
      <c r="HS151" s="33"/>
      <c r="HT151" s="33"/>
      <c r="HU151" s="33"/>
      <c r="HV151" s="33"/>
      <c r="HW151" s="33"/>
      <c r="HX151" s="33"/>
      <c r="HY151" s="33"/>
      <c r="HZ151" s="33"/>
      <c r="IA151" s="33"/>
      <c r="IB151" s="33"/>
      <c r="IC151" s="33"/>
      <c r="ID151" s="33"/>
      <c r="IE151" s="33"/>
      <c r="IF151" s="33"/>
      <c r="IG151" s="33"/>
      <c r="IH151" s="33"/>
      <c r="II151" s="33"/>
    </row>
    <row r="152" spans="1:243">
      <c r="A152" s="264">
        <v>5</v>
      </c>
      <c r="B152" s="272" t="s">
        <v>330</v>
      </c>
      <c r="C152" s="273">
        <v>2</v>
      </c>
      <c r="D152" s="271" t="s">
        <v>240</v>
      </c>
      <c r="E152" s="371"/>
      <c r="F152" s="274">
        <f t="shared" si="10"/>
        <v>0</v>
      </c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  <c r="EC152" s="33"/>
      <c r="ED152" s="33"/>
      <c r="EE152" s="33"/>
      <c r="EF152" s="33"/>
      <c r="EG152" s="33"/>
      <c r="EH152" s="33"/>
      <c r="EI152" s="33"/>
      <c r="EJ152" s="33"/>
      <c r="EK152" s="33"/>
      <c r="EL152" s="33"/>
      <c r="EM152" s="33"/>
      <c r="EN152" s="33"/>
      <c r="EO152" s="33"/>
      <c r="EP152" s="33"/>
      <c r="EQ152" s="33"/>
      <c r="ER152" s="33"/>
      <c r="ES152" s="33"/>
      <c r="ET152" s="33"/>
      <c r="EU152" s="33"/>
      <c r="EV152" s="33"/>
      <c r="EW152" s="33"/>
      <c r="EX152" s="33"/>
      <c r="EY152" s="33"/>
      <c r="EZ152" s="33"/>
      <c r="FA152" s="33"/>
      <c r="FB152" s="33"/>
      <c r="FC152" s="33"/>
      <c r="FD152" s="33"/>
      <c r="FE152" s="33"/>
      <c r="FF152" s="33"/>
      <c r="FG152" s="33"/>
      <c r="FH152" s="33"/>
      <c r="FI152" s="33"/>
      <c r="FJ152" s="33"/>
      <c r="FK152" s="33"/>
      <c r="FL152" s="33"/>
      <c r="FM152" s="33"/>
      <c r="FN152" s="33"/>
      <c r="FO152" s="33"/>
      <c r="FP152" s="33"/>
      <c r="FQ152" s="33"/>
      <c r="FR152" s="33"/>
      <c r="FS152" s="33"/>
      <c r="FT152" s="33"/>
      <c r="FU152" s="33"/>
      <c r="FV152" s="33"/>
      <c r="FW152" s="33"/>
      <c r="FX152" s="33"/>
      <c r="FY152" s="33"/>
      <c r="FZ152" s="33"/>
      <c r="GA152" s="33"/>
      <c r="GB152" s="33"/>
      <c r="GC152" s="33"/>
      <c r="GD152" s="33"/>
      <c r="GE152" s="33"/>
      <c r="GF152" s="33"/>
      <c r="GG152" s="33"/>
      <c r="GH152" s="33"/>
      <c r="GI152" s="33"/>
      <c r="GJ152" s="33"/>
      <c r="GK152" s="33"/>
      <c r="GL152" s="33"/>
      <c r="GM152" s="33"/>
      <c r="GN152" s="33"/>
      <c r="GO152" s="33"/>
      <c r="GP152" s="33"/>
      <c r="GQ152" s="33"/>
      <c r="GR152" s="33"/>
      <c r="GS152" s="33"/>
      <c r="GT152" s="33"/>
      <c r="GU152" s="33"/>
      <c r="GV152" s="33"/>
      <c r="GW152" s="33"/>
      <c r="GX152" s="33"/>
      <c r="GY152" s="33"/>
      <c r="GZ152" s="33"/>
      <c r="HA152" s="33"/>
      <c r="HB152" s="33"/>
      <c r="HC152" s="33"/>
      <c r="HD152" s="33"/>
      <c r="HE152" s="33"/>
      <c r="HF152" s="33"/>
      <c r="HG152" s="33"/>
      <c r="HH152" s="33"/>
      <c r="HI152" s="33"/>
      <c r="HJ152" s="33"/>
      <c r="HK152" s="33"/>
      <c r="HL152" s="33"/>
      <c r="HM152" s="33"/>
      <c r="HN152" s="33"/>
      <c r="HO152" s="33"/>
      <c r="HP152" s="33"/>
      <c r="HQ152" s="33"/>
      <c r="HR152" s="33"/>
      <c r="HS152" s="33"/>
      <c r="HT152" s="33"/>
      <c r="HU152" s="33"/>
      <c r="HV152" s="33"/>
      <c r="HW152" s="33"/>
      <c r="HX152" s="33"/>
      <c r="HY152" s="33"/>
      <c r="HZ152" s="33"/>
      <c r="IA152" s="33"/>
      <c r="IB152" s="33"/>
      <c r="IC152" s="33"/>
      <c r="ID152" s="33"/>
      <c r="IE152" s="33"/>
      <c r="IF152" s="33"/>
      <c r="IG152" s="33"/>
      <c r="IH152" s="33"/>
      <c r="II152" s="33"/>
    </row>
    <row r="153" spans="1:243">
      <c r="A153" s="264">
        <v>6</v>
      </c>
      <c r="B153" s="272" t="s">
        <v>331</v>
      </c>
      <c r="C153" s="273">
        <v>2</v>
      </c>
      <c r="D153" s="269" t="s">
        <v>240</v>
      </c>
      <c r="E153" s="374"/>
      <c r="F153" s="274">
        <f t="shared" si="10"/>
        <v>0</v>
      </c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  <c r="DF153" s="33"/>
      <c r="DG153" s="33"/>
      <c r="DH153" s="33"/>
      <c r="DI153" s="33"/>
      <c r="DJ153" s="33"/>
      <c r="DK153" s="33"/>
      <c r="DL153" s="33"/>
      <c r="DM153" s="33"/>
      <c r="DN153" s="33"/>
      <c r="DO153" s="33"/>
      <c r="DP153" s="33"/>
      <c r="DQ153" s="33"/>
      <c r="DR153" s="33"/>
      <c r="DS153" s="33"/>
      <c r="DT153" s="33"/>
      <c r="DU153" s="33"/>
      <c r="DV153" s="33"/>
      <c r="DW153" s="33"/>
      <c r="DX153" s="33"/>
      <c r="DY153" s="33"/>
      <c r="DZ153" s="33"/>
      <c r="EA153" s="33"/>
      <c r="EB153" s="33"/>
      <c r="EC153" s="33"/>
      <c r="ED153" s="33"/>
      <c r="EE153" s="33"/>
      <c r="EF153" s="33"/>
      <c r="EG153" s="33"/>
      <c r="EH153" s="33"/>
      <c r="EI153" s="33"/>
      <c r="EJ153" s="33"/>
      <c r="EK153" s="33"/>
      <c r="EL153" s="33"/>
      <c r="EM153" s="33"/>
      <c r="EN153" s="33"/>
      <c r="EO153" s="33"/>
      <c r="EP153" s="33"/>
      <c r="EQ153" s="33"/>
      <c r="ER153" s="33"/>
      <c r="ES153" s="33"/>
      <c r="ET153" s="33"/>
      <c r="EU153" s="33"/>
      <c r="EV153" s="33"/>
      <c r="EW153" s="33"/>
      <c r="EX153" s="33"/>
      <c r="EY153" s="33"/>
      <c r="EZ153" s="33"/>
      <c r="FA153" s="33"/>
      <c r="FB153" s="33"/>
      <c r="FC153" s="33"/>
      <c r="FD153" s="33"/>
      <c r="FE153" s="33"/>
      <c r="FF153" s="33"/>
      <c r="FG153" s="33"/>
      <c r="FH153" s="33"/>
      <c r="FI153" s="33"/>
      <c r="FJ153" s="33"/>
      <c r="FK153" s="33"/>
      <c r="FL153" s="33"/>
      <c r="FM153" s="33"/>
      <c r="FN153" s="33"/>
      <c r="FO153" s="33"/>
      <c r="FP153" s="33"/>
      <c r="FQ153" s="33"/>
      <c r="FR153" s="33"/>
      <c r="FS153" s="33"/>
      <c r="FT153" s="33"/>
      <c r="FU153" s="33"/>
      <c r="FV153" s="33"/>
      <c r="FW153" s="33"/>
      <c r="FX153" s="33"/>
      <c r="FY153" s="33"/>
      <c r="FZ153" s="33"/>
      <c r="GA153" s="33"/>
      <c r="GB153" s="33"/>
      <c r="GC153" s="33"/>
      <c r="GD153" s="33"/>
      <c r="GE153" s="33"/>
      <c r="GF153" s="33"/>
      <c r="GG153" s="33"/>
      <c r="GH153" s="33"/>
      <c r="GI153" s="33"/>
      <c r="GJ153" s="33"/>
      <c r="GK153" s="33"/>
      <c r="GL153" s="33"/>
      <c r="GM153" s="33"/>
      <c r="GN153" s="33"/>
      <c r="GO153" s="33"/>
      <c r="GP153" s="33"/>
      <c r="GQ153" s="33"/>
      <c r="GR153" s="33"/>
      <c r="GS153" s="33"/>
      <c r="GT153" s="33"/>
      <c r="GU153" s="33"/>
      <c r="GV153" s="33"/>
      <c r="GW153" s="33"/>
      <c r="GX153" s="33"/>
      <c r="GY153" s="33"/>
      <c r="GZ153" s="33"/>
      <c r="HA153" s="33"/>
      <c r="HB153" s="33"/>
      <c r="HC153" s="33"/>
      <c r="HD153" s="33"/>
      <c r="HE153" s="33"/>
      <c r="HF153" s="33"/>
      <c r="HG153" s="33"/>
      <c r="HH153" s="33"/>
      <c r="HI153" s="33"/>
      <c r="HJ153" s="33"/>
      <c r="HK153" s="33"/>
      <c r="HL153" s="33"/>
      <c r="HM153" s="33"/>
      <c r="HN153" s="33"/>
      <c r="HO153" s="33"/>
      <c r="HP153" s="33"/>
      <c r="HQ153" s="33"/>
      <c r="HR153" s="33"/>
      <c r="HS153" s="33"/>
      <c r="HT153" s="33"/>
      <c r="HU153" s="33"/>
      <c r="HV153" s="33"/>
      <c r="HW153" s="33"/>
      <c r="HX153" s="33"/>
      <c r="HY153" s="33"/>
      <c r="HZ153" s="33"/>
      <c r="IA153" s="33"/>
      <c r="IB153" s="33"/>
      <c r="IC153" s="33"/>
      <c r="ID153" s="33"/>
      <c r="IE153" s="33"/>
      <c r="IF153" s="33"/>
      <c r="IG153" s="33"/>
      <c r="IH153" s="33"/>
      <c r="II153" s="33"/>
    </row>
    <row r="154" spans="1:243">
      <c r="A154" s="264">
        <v>7</v>
      </c>
      <c r="B154" s="272" t="s">
        <v>332</v>
      </c>
      <c r="C154" s="273">
        <v>46</v>
      </c>
      <c r="D154" s="271" t="s">
        <v>21</v>
      </c>
      <c r="E154" s="371"/>
      <c r="F154" s="274">
        <f t="shared" si="10"/>
        <v>0</v>
      </c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  <c r="DF154" s="33"/>
      <c r="DG154" s="33"/>
      <c r="DH154" s="33"/>
      <c r="DI154" s="33"/>
      <c r="DJ154" s="33"/>
      <c r="DK154" s="33"/>
      <c r="DL154" s="33"/>
      <c r="DM154" s="33"/>
      <c r="DN154" s="33"/>
      <c r="DO154" s="33"/>
      <c r="DP154" s="33"/>
      <c r="DQ154" s="33"/>
      <c r="DR154" s="33"/>
      <c r="DS154" s="33"/>
      <c r="DT154" s="33"/>
      <c r="DU154" s="33"/>
      <c r="DV154" s="33"/>
      <c r="DW154" s="33"/>
      <c r="DX154" s="33"/>
      <c r="DY154" s="33"/>
      <c r="DZ154" s="33"/>
      <c r="EA154" s="33"/>
      <c r="EB154" s="33"/>
      <c r="EC154" s="33"/>
      <c r="ED154" s="33"/>
      <c r="EE154" s="33"/>
      <c r="EF154" s="33"/>
      <c r="EG154" s="33"/>
      <c r="EH154" s="33"/>
      <c r="EI154" s="33"/>
      <c r="EJ154" s="33"/>
      <c r="EK154" s="33"/>
      <c r="EL154" s="33"/>
      <c r="EM154" s="33"/>
      <c r="EN154" s="33"/>
      <c r="EO154" s="33"/>
      <c r="EP154" s="33"/>
      <c r="EQ154" s="33"/>
      <c r="ER154" s="33"/>
      <c r="ES154" s="33"/>
      <c r="ET154" s="33"/>
      <c r="EU154" s="33"/>
      <c r="EV154" s="33"/>
      <c r="EW154" s="33"/>
      <c r="EX154" s="33"/>
      <c r="EY154" s="33"/>
      <c r="EZ154" s="33"/>
      <c r="FA154" s="33"/>
      <c r="FB154" s="33"/>
      <c r="FC154" s="33"/>
      <c r="FD154" s="33"/>
      <c r="FE154" s="33"/>
      <c r="FF154" s="33"/>
      <c r="FG154" s="33"/>
      <c r="FH154" s="33"/>
      <c r="FI154" s="33"/>
      <c r="FJ154" s="33"/>
      <c r="FK154" s="33"/>
      <c r="FL154" s="33"/>
      <c r="FM154" s="33"/>
      <c r="FN154" s="33"/>
      <c r="FO154" s="33"/>
      <c r="FP154" s="33"/>
      <c r="FQ154" s="33"/>
      <c r="FR154" s="33"/>
      <c r="FS154" s="33"/>
      <c r="FT154" s="33"/>
      <c r="FU154" s="33"/>
      <c r="FV154" s="33"/>
      <c r="FW154" s="33"/>
      <c r="FX154" s="33"/>
      <c r="FY154" s="33"/>
      <c r="FZ154" s="33"/>
      <c r="GA154" s="33"/>
      <c r="GB154" s="33"/>
      <c r="GC154" s="33"/>
      <c r="GD154" s="33"/>
      <c r="GE154" s="33"/>
      <c r="GF154" s="33"/>
      <c r="GG154" s="33"/>
      <c r="GH154" s="33"/>
      <c r="GI154" s="33"/>
      <c r="GJ154" s="33"/>
      <c r="GK154" s="33"/>
      <c r="GL154" s="33"/>
      <c r="GM154" s="33"/>
      <c r="GN154" s="33"/>
      <c r="GO154" s="33"/>
      <c r="GP154" s="33"/>
      <c r="GQ154" s="33"/>
      <c r="GR154" s="33"/>
      <c r="GS154" s="33"/>
      <c r="GT154" s="33"/>
      <c r="GU154" s="33"/>
      <c r="GV154" s="33"/>
      <c r="GW154" s="33"/>
      <c r="GX154" s="33"/>
      <c r="GY154" s="33"/>
      <c r="GZ154" s="33"/>
      <c r="HA154" s="33"/>
      <c r="HB154" s="33"/>
      <c r="HC154" s="33"/>
      <c r="HD154" s="33"/>
      <c r="HE154" s="33"/>
      <c r="HF154" s="33"/>
      <c r="HG154" s="33"/>
      <c r="HH154" s="33"/>
      <c r="HI154" s="33"/>
      <c r="HJ154" s="33"/>
      <c r="HK154" s="33"/>
      <c r="HL154" s="33"/>
      <c r="HM154" s="33"/>
      <c r="HN154" s="33"/>
      <c r="HO154" s="33"/>
      <c r="HP154" s="33"/>
      <c r="HQ154" s="33"/>
      <c r="HR154" s="33"/>
      <c r="HS154" s="33"/>
      <c r="HT154" s="33"/>
      <c r="HU154" s="33"/>
      <c r="HV154" s="33"/>
      <c r="HW154" s="33"/>
      <c r="HX154" s="33"/>
      <c r="HY154" s="33"/>
      <c r="HZ154" s="33"/>
      <c r="IA154" s="33"/>
      <c r="IB154" s="33"/>
      <c r="IC154" s="33"/>
      <c r="ID154" s="33"/>
      <c r="IE154" s="33"/>
      <c r="IF154" s="33"/>
      <c r="IG154" s="33"/>
      <c r="IH154" s="33"/>
      <c r="II154" s="33"/>
    </row>
    <row r="155" spans="1:243">
      <c r="A155" s="264">
        <v>8</v>
      </c>
      <c r="B155" s="272" t="s">
        <v>333</v>
      </c>
      <c r="C155" s="273">
        <v>1</v>
      </c>
      <c r="D155" s="271" t="s">
        <v>240</v>
      </c>
      <c r="E155" s="371"/>
      <c r="F155" s="274">
        <f t="shared" si="10"/>
        <v>0</v>
      </c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  <c r="DF155" s="33"/>
      <c r="DG155" s="33"/>
      <c r="DH155" s="33"/>
      <c r="DI155" s="33"/>
      <c r="DJ155" s="33"/>
      <c r="DK155" s="33"/>
      <c r="DL155" s="33"/>
      <c r="DM155" s="33"/>
      <c r="DN155" s="33"/>
      <c r="DO155" s="33"/>
      <c r="DP155" s="33"/>
      <c r="DQ155" s="33"/>
      <c r="DR155" s="33"/>
      <c r="DS155" s="33"/>
      <c r="DT155" s="33"/>
      <c r="DU155" s="33"/>
      <c r="DV155" s="33"/>
      <c r="DW155" s="33"/>
      <c r="DX155" s="33"/>
      <c r="DY155" s="33"/>
      <c r="DZ155" s="33"/>
      <c r="EA155" s="33"/>
      <c r="EB155" s="33"/>
      <c r="EC155" s="33"/>
      <c r="ED155" s="33"/>
      <c r="EE155" s="33"/>
      <c r="EF155" s="33"/>
      <c r="EG155" s="33"/>
      <c r="EH155" s="33"/>
      <c r="EI155" s="33"/>
      <c r="EJ155" s="33"/>
      <c r="EK155" s="33"/>
      <c r="EL155" s="33"/>
      <c r="EM155" s="33"/>
      <c r="EN155" s="33"/>
      <c r="EO155" s="33"/>
      <c r="EP155" s="33"/>
      <c r="EQ155" s="33"/>
      <c r="ER155" s="33"/>
      <c r="ES155" s="33"/>
      <c r="ET155" s="33"/>
      <c r="EU155" s="33"/>
      <c r="EV155" s="33"/>
      <c r="EW155" s="33"/>
      <c r="EX155" s="33"/>
      <c r="EY155" s="33"/>
      <c r="EZ155" s="33"/>
      <c r="FA155" s="33"/>
      <c r="FB155" s="33"/>
      <c r="FC155" s="33"/>
      <c r="FD155" s="33"/>
      <c r="FE155" s="33"/>
      <c r="FF155" s="33"/>
      <c r="FG155" s="33"/>
      <c r="FH155" s="33"/>
      <c r="FI155" s="33"/>
      <c r="FJ155" s="33"/>
      <c r="FK155" s="33"/>
      <c r="FL155" s="33"/>
      <c r="FM155" s="33"/>
      <c r="FN155" s="33"/>
      <c r="FO155" s="33"/>
      <c r="FP155" s="33"/>
      <c r="FQ155" s="33"/>
      <c r="FR155" s="33"/>
      <c r="FS155" s="33"/>
      <c r="FT155" s="33"/>
      <c r="FU155" s="33"/>
      <c r="FV155" s="33"/>
      <c r="FW155" s="33"/>
      <c r="FX155" s="33"/>
      <c r="FY155" s="33"/>
      <c r="FZ155" s="33"/>
      <c r="GA155" s="33"/>
      <c r="GB155" s="33"/>
      <c r="GC155" s="33"/>
      <c r="GD155" s="33"/>
      <c r="GE155" s="33"/>
      <c r="GF155" s="33"/>
      <c r="GG155" s="33"/>
      <c r="GH155" s="33"/>
      <c r="GI155" s="33"/>
      <c r="GJ155" s="33"/>
      <c r="GK155" s="33"/>
      <c r="GL155" s="33"/>
      <c r="GM155" s="33"/>
      <c r="GN155" s="33"/>
      <c r="GO155" s="33"/>
      <c r="GP155" s="33"/>
      <c r="GQ155" s="33"/>
      <c r="GR155" s="33"/>
      <c r="GS155" s="33"/>
      <c r="GT155" s="33"/>
      <c r="GU155" s="33"/>
      <c r="GV155" s="33"/>
      <c r="GW155" s="33"/>
      <c r="GX155" s="33"/>
      <c r="GY155" s="33"/>
      <c r="GZ155" s="33"/>
      <c r="HA155" s="33"/>
      <c r="HB155" s="33"/>
      <c r="HC155" s="33"/>
      <c r="HD155" s="33"/>
      <c r="HE155" s="33"/>
      <c r="HF155" s="33"/>
      <c r="HG155" s="33"/>
      <c r="HH155" s="33"/>
      <c r="HI155" s="33"/>
      <c r="HJ155" s="33"/>
      <c r="HK155" s="33"/>
      <c r="HL155" s="33"/>
      <c r="HM155" s="33"/>
      <c r="HN155" s="33"/>
      <c r="HO155" s="33"/>
      <c r="HP155" s="33"/>
      <c r="HQ155" s="33"/>
      <c r="HR155" s="33"/>
      <c r="HS155" s="33"/>
      <c r="HT155" s="33"/>
      <c r="HU155" s="33"/>
      <c r="HV155" s="33"/>
      <c r="HW155" s="33"/>
      <c r="HX155" s="33"/>
      <c r="HY155" s="33"/>
      <c r="HZ155" s="33"/>
      <c r="IA155" s="33"/>
      <c r="IB155" s="33"/>
      <c r="IC155" s="33"/>
      <c r="ID155" s="33"/>
      <c r="IE155" s="33"/>
      <c r="IF155" s="33"/>
      <c r="IG155" s="33"/>
      <c r="IH155" s="33"/>
      <c r="II155" s="33"/>
    </row>
    <row r="156" spans="1:243">
      <c r="A156" s="4"/>
      <c r="B156" s="272"/>
      <c r="C156" s="273"/>
      <c r="D156" s="271"/>
      <c r="E156" s="371"/>
      <c r="F156" s="274"/>
    </row>
    <row r="157" spans="1:243" s="32" customFormat="1">
      <c r="A157" s="299" t="s">
        <v>100</v>
      </c>
      <c r="B157" s="267" t="s">
        <v>104</v>
      </c>
      <c r="C157" s="273"/>
      <c r="D157" s="271"/>
      <c r="E157" s="371"/>
      <c r="F157" s="274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  <c r="AQ157" s="75"/>
      <c r="AR157" s="75"/>
      <c r="AS157" s="75"/>
      <c r="AT157" s="75"/>
      <c r="AU157" s="75"/>
      <c r="AV157" s="75"/>
      <c r="AW157" s="75"/>
      <c r="AX157" s="75"/>
      <c r="AY157" s="75"/>
      <c r="AZ157" s="75"/>
      <c r="BA157" s="75"/>
      <c r="BB157" s="75"/>
      <c r="BC157" s="75"/>
      <c r="BD157" s="75"/>
      <c r="BE157" s="75"/>
      <c r="BF157" s="75"/>
      <c r="BG157" s="75"/>
      <c r="BH157" s="75"/>
      <c r="BI157" s="75"/>
      <c r="BJ157" s="75"/>
      <c r="BK157" s="75"/>
      <c r="BL157" s="75"/>
      <c r="BM157" s="75"/>
      <c r="BN157" s="75"/>
      <c r="BO157" s="75"/>
      <c r="BP157" s="75"/>
      <c r="BQ157" s="75"/>
      <c r="BR157" s="75"/>
      <c r="BS157" s="75"/>
      <c r="BT157" s="75"/>
      <c r="BU157" s="75"/>
      <c r="BV157" s="75"/>
      <c r="BW157" s="75"/>
      <c r="BX157" s="75"/>
      <c r="BY157" s="75"/>
      <c r="BZ157" s="75"/>
      <c r="CA157" s="75"/>
      <c r="CB157" s="75"/>
      <c r="CC157" s="75"/>
      <c r="CD157" s="75"/>
      <c r="CE157" s="75"/>
      <c r="CF157" s="75"/>
      <c r="CG157" s="75"/>
      <c r="CH157" s="75"/>
      <c r="CI157" s="75"/>
      <c r="CJ157" s="75"/>
      <c r="CK157" s="75"/>
      <c r="CL157" s="75"/>
      <c r="CM157" s="75"/>
      <c r="CN157" s="75"/>
      <c r="CO157" s="75"/>
      <c r="CP157" s="75"/>
      <c r="CQ157" s="75"/>
      <c r="CR157" s="75"/>
      <c r="CS157" s="75"/>
      <c r="CT157" s="75"/>
      <c r="CU157" s="75"/>
      <c r="CV157" s="75"/>
      <c r="CW157" s="75"/>
      <c r="CX157" s="75"/>
      <c r="CY157" s="75"/>
      <c r="CZ157" s="75"/>
      <c r="DA157" s="75"/>
      <c r="DB157" s="75"/>
      <c r="DC157" s="75"/>
      <c r="DD157" s="75"/>
      <c r="DE157" s="75"/>
      <c r="DF157" s="75"/>
      <c r="DG157" s="75"/>
      <c r="DH157" s="75"/>
      <c r="DI157" s="75"/>
      <c r="DJ157" s="75"/>
      <c r="DK157" s="75"/>
      <c r="DL157" s="75"/>
      <c r="DM157" s="75"/>
      <c r="DN157" s="75"/>
      <c r="DO157" s="75"/>
      <c r="DP157" s="75"/>
      <c r="DQ157" s="75"/>
      <c r="DR157" s="75"/>
      <c r="DS157" s="75"/>
      <c r="DT157" s="75"/>
      <c r="DU157" s="75"/>
      <c r="DV157" s="75"/>
      <c r="DW157" s="75"/>
      <c r="DX157" s="75"/>
      <c r="DY157" s="75"/>
      <c r="DZ157" s="75"/>
      <c r="EA157" s="75"/>
      <c r="EB157" s="75"/>
      <c r="EC157" s="75"/>
      <c r="ED157" s="75"/>
      <c r="EE157" s="75"/>
      <c r="EF157" s="75"/>
      <c r="EG157" s="75"/>
      <c r="EH157" s="75"/>
      <c r="EI157" s="75"/>
      <c r="EJ157" s="75"/>
      <c r="EK157" s="75"/>
      <c r="EL157" s="75"/>
      <c r="EM157" s="75"/>
      <c r="EN157" s="75"/>
      <c r="EO157" s="75"/>
      <c r="EP157" s="75"/>
      <c r="EQ157" s="75"/>
      <c r="ER157" s="75"/>
      <c r="ES157" s="75"/>
      <c r="ET157" s="75"/>
      <c r="EU157" s="75"/>
      <c r="EV157" s="75"/>
      <c r="EW157" s="75"/>
      <c r="EX157" s="75"/>
      <c r="EY157" s="75"/>
      <c r="EZ157" s="75"/>
      <c r="FA157" s="75"/>
      <c r="FB157" s="75"/>
      <c r="FC157" s="75"/>
      <c r="FD157" s="75"/>
      <c r="FE157" s="75"/>
      <c r="FF157" s="75"/>
      <c r="FG157" s="75"/>
      <c r="FH157" s="75"/>
      <c r="FI157" s="75"/>
      <c r="FJ157" s="75"/>
      <c r="FK157" s="75"/>
      <c r="FL157" s="75"/>
      <c r="FM157" s="75"/>
      <c r="FN157" s="75"/>
      <c r="FO157" s="75"/>
      <c r="FP157" s="75"/>
      <c r="FQ157" s="75"/>
      <c r="FR157" s="75"/>
      <c r="FS157" s="75"/>
      <c r="FT157" s="75"/>
      <c r="FU157" s="75"/>
      <c r="FV157" s="75"/>
      <c r="FW157" s="75"/>
      <c r="FX157" s="75"/>
      <c r="FY157" s="75"/>
      <c r="FZ157" s="75"/>
      <c r="GA157" s="75"/>
      <c r="GB157" s="75"/>
      <c r="GC157" s="75"/>
      <c r="GD157" s="75"/>
      <c r="GE157" s="75"/>
      <c r="GF157" s="75"/>
      <c r="GG157" s="75"/>
      <c r="GH157" s="75"/>
      <c r="GI157" s="75"/>
      <c r="GJ157" s="75"/>
      <c r="GK157" s="75"/>
      <c r="GL157" s="75"/>
      <c r="GM157" s="75"/>
      <c r="GN157" s="75"/>
      <c r="GO157" s="75"/>
      <c r="GP157" s="75"/>
      <c r="GQ157" s="75"/>
      <c r="GR157" s="75"/>
      <c r="GS157" s="75"/>
      <c r="GT157" s="75"/>
      <c r="GU157" s="75"/>
      <c r="GV157" s="75"/>
      <c r="GW157" s="75"/>
      <c r="GX157" s="75"/>
      <c r="GY157" s="75"/>
      <c r="GZ157" s="75"/>
      <c r="HA157" s="75"/>
      <c r="HB157" s="75"/>
      <c r="HC157" s="75"/>
      <c r="HD157" s="75"/>
      <c r="HE157" s="75"/>
      <c r="HF157" s="75"/>
      <c r="HG157" s="75"/>
      <c r="HH157" s="75"/>
      <c r="HI157" s="75"/>
      <c r="HJ157" s="75"/>
      <c r="HK157" s="75"/>
      <c r="HL157" s="75"/>
      <c r="HM157" s="75"/>
      <c r="HN157" s="75"/>
      <c r="HO157" s="75"/>
      <c r="HP157" s="75"/>
      <c r="HQ157" s="75"/>
      <c r="HR157" s="75"/>
      <c r="HS157" s="75"/>
      <c r="HT157" s="75"/>
      <c r="HU157" s="75"/>
      <c r="HV157" s="75"/>
      <c r="HW157" s="75"/>
      <c r="HX157" s="75"/>
      <c r="HY157" s="75"/>
      <c r="HZ157" s="75"/>
      <c r="IA157" s="75"/>
      <c r="IB157" s="75"/>
      <c r="IC157" s="75"/>
      <c r="ID157" s="75"/>
      <c r="IE157" s="75"/>
      <c r="IF157" s="75"/>
      <c r="IG157" s="75"/>
      <c r="IH157" s="75"/>
      <c r="II157" s="75"/>
    </row>
    <row r="158" spans="1:243">
      <c r="A158" s="264">
        <v>1</v>
      </c>
      <c r="B158" s="272" t="s">
        <v>334</v>
      </c>
      <c r="C158" s="273">
        <v>1</v>
      </c>
      <c r="D158" s="271" t="s">
        <v>240</v>
      </c>
      <c r="E158" s="375"/>
      <c r="F158" s="274">
        <f t="shared" ref="F158:F169" si="11">ROUND((C158*E158),2)</f>
        <v>0</v>
      </c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  <c r="DF158" s="33"/>
      <c r="DG158" s="33"/>
      <c r="DH158" s="33"/>
      <c r="DI158" s="33"/>
      <c r="DJ158" s="33"/>
      <c r="DK158" s="33"/>
      <c r="DL158" s="33"/>
      <c r="DM158" s="33"/>
      <c r="DN158" s="33"/>
      <c r="DO158" s="33"/>
      <c r="DP158" s="33"/>
      <c r="DQ158" s="33"/>
      <c r="DR158" s="33"/>
      <c r="DS158" s="33"/>
      <c r="DT158" s="33"/>
      <c r="DU158" s="33"/>
      <c r="DV158" s="33"/>
      <c r="DW158" s="33"/>
      <c r="DX158" s="33"/>
      <c r="DY158" s="33"/>
      <c r="DZ158" s="33"/>
      <c r="EA158" s="33"/>
      <c r="EB158" s="33"/>
      <c r="EC158" s="33"/>
      <c r="ED158" s="33"/>
      <c r="EE158" s="33"/>
      <c r="EF158" s="33"/>
      <c r="EG158" s="33"/>
      <c r="EH158" s="33"/>
      <c r="EI158" s="33"/>
      <c r="EJ158" s="33"/>
      <c r="EK158" s="33"/>
      <c r="EL158" s="33"/>
      <c r="EM158" s="33"/>
      <c r="EN158" s="33"/>
      <c r="EO158" s="33"/>
      <c r="EP158" s="33"/>
      <c r="EQ158" s="33"/>
      <c r="ER158" s="33"/>
      <c r="ES158" s="33"/>
      <c r="ET158" s="33"/>
      <c r="EU158" s="33"/>
      <c r="EV158" s="33"/>
      <c r="EW158" s="33"/>
      <c r="EX158" s="33"/>
      <c r="EY158" s="33"/>
      <c r="EZ158" s="33"/>
      <c r="FA158" s="33"/>
      <c r="FB158" s="33"/>
      <c r="FC158" s="33"/>
      <c r="FD158" s="33"/>
      <c r="FE158" s="33"/>
      <c r="FF158" s="33"/>
      <c r="FG158" s="33"/>
      <c r="FH158" s="33"/>
      <c r="FI158" s="33"/>
      <c r="FJ158" s="33"/>
      <c r="FK158" s="33"/>
      <c r="FL158" s="33"/>
      <c r="FM158" s="33"/>
      <c r="FN158" s="33"/>
      <c r="FO158" s="33"/>
      <c r="FP158" s="33"/>
      <c r="FQ158" s="33"/>
      <c r="FR158" s="33"/>
      <c r="FS158" s="33"/>
      <c r="FT158" s="33"/>
      <c r="FU158" s="33"/>
      <c r="FV158" s="33"/>
      <c r="FW158" s="33"/>
      <c r="FX158" s="33"/>
      <c r="FY158" s="33"/>
      <c r="FZ158" s="33"/>
      <c r="GA158" s="33"/>
      <c r="GB158" s="33"/>
      <c r="GC158" s="33"/>
      <c r="GD158" s="33"/>
      <c r="GE158" s="33"/>
      <c r="GF158" s="33"/>
      <c r="GG158" s="33"/>
      <c r="GH158" s="33"/>
      <c r="GI158" s="33"/>
      <c r="GJ158" s="33"/>
      <c r="GK158" s="33"/>
      <c r="GL158" s="33"/>
      <c r="GM158" s="33"/>
      <c r="GN158" s="33"/>
      <c r="GO158" s="33"/>
      <c r="GP158" s="33"/>
      <c r="GQ158" s="33"/>
      <c r="GR158" s="33"/>
      <c r="GS158" s="33"/>
      <c r="GT158" s="33"/>
      <c r="GU158" s="33"/>
      <c r="GV158" s="33"/>
      <c r="GW158" s="33"/>
      <c r="GX158" s="33"/>
      <c r="GY158" s="33"/>
      <c r="GZ158" s="33"/>
      <c r="HA158" s="33"/>
      <c r="HB158" s="33"/>
      <c r="HC158" s="33"/>
      <c r="HD158" s="33"/>
      <c r="HE158" s="33"/>
      <c r="HF158" s="33"/>
      <c r="HG158" s="33"/>
      <c r="HH158" s="33"/>
      <c r="HI158" s="33"/>
      <c r="HJ158" s="33"/>
      <c r="HK158" s="33"/>
      <c r="HL158" s="33"/>
      <c r="HM158" s="33"/>
      <c r="HN158" s="33"/>
      <c r="HO158" s="33"/>
      <c r="HP158" s="33"/>
      <c r="HQ158" s="33"/>
      <c r="HR158" s="33"/>
      <c r="HS158" s="33"/>
      <c r="HT158" s="33"/>
      <c r="HU158" s="33"/>
      <c r="HV158" s="33"/>
      <c r="HW158" s="33"/>
      <c r="HX158" s="33"/>
      <c r="HY158" s="33"/>
      <c r="HZ158" s="33"/>
      <c r="IA158" s="33"/>
      <c r="IB158" s="33"/>
      <c r="IC158" s="33"/>
      <c r="ID158" s="33"/>
      <c r="IE158" s="33"/>
      <c r="IF158" s="33"/>
      <c r="IG158" s="33"/>
      <c r="IH158" s="33"/>
      <c r="II158" s="33"/>
    </row>
    <row r="159" spans="1:243">
      <c r="A159" s="264">
        <v>2</v>
      </c>
      <c r="B159" s="272" t="s">
        <v>335</v>
      </c>
      <c r="C159" s="273">
        <v>1</v>
      </c>
      <c r="D159" s="271" t="s">
        <v>240</v>
      </c>
      <c r="E159" s="376"/>
      <c r="F159" s="274">
        <f t="shared" si="11"/>
        <v>0</v>
      </c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  <c r="DF159" s="33"/>
      <c r="DG159" s="33"/>
      <c r="DH159" s="33"/>
      <c r="DI159" s="33"/>
      <c r="DJ159" s="33"/>
      <c r="DK159" s="33"/>
      <c r="DL159" s="33"/>
      <c r="DM159" s="33"/>
      <c r="DN159" s="33"/>
      <c r="DO159" s="33"/>
      <c r="DP159" s="33"/>
      <c r="DQ159" s="33"/>
      <c r="DR159" s="33"/>
      <c r="DS159" s="33"/>
      <c r="DT159" s="33"/>
      <c r="DU159" s="33"/>
      <c r="DV159" s="33"/>
      <c r="DW159" s="33"/>
      <c r="DX159" s="33"/>
      <c r="DY159" s="33"/>
      <c r="DZ159" s="33"/>
      <c r="EA159" s="33"/>
      <c r="EB159" s="33"/>
      <c r="EC159" s="33"/>
      <c r="ED159" s="33"/>
      <c r="EE159" s="33"/>
      <c r="EF159" s="33"/>
      <c r="EG159" s="33"/>
      <c r="EH159" s="33"/>
      <c r="EI159" s="33"/>
      <c r="EJ159" s="33"/>
      <c r="EK159" s="33"/>
      <c r="EL159" s="33"/>
      <c r="EM159" s="33"/>
      <c r="EN159" s="33"/>
      <c r="EO159" s="33"/>
      <c r="EP159" s="33"/>
      <c r="EQ159" s="33"/>
      <c r="ER159" s="33"/>
      <c r="ES159" s="33"/>
      <c r="ET159" s="33"/>
      <c r="EU159" s="33"/>
      <c r="EV159" s="33"/>
      <c r="EW159" s="33"/>
      <c r="EX159" s="33"/>
      <c r="EY159" s="33"/>
      <c r="EZ159" s="33"/>
      <c r="FA159" s="33"/>
      <c r="FB159" s="33"/>
      <c r="FC159" s="33"/>
      <c r="FD159" s="33"/>
      <c r="FE159" s="33"/>
      <c r="FF159" s="33"/>
      <c r="FG159" s="33"/>
      <c r="FH159" s="33"/>
      <c r="FI159" s="33"/>
      <c r="FJ159" s="33"/>
      <c r="FK159" s="33"/>
      <c r="FL159" s="33"/>
      <c r="FM159" s="33"/>
      <c r="FN159" s="33"/>
      <c r="FO159" s="33"/>
      <c r="FP159" s="33"/>
      <c r="FQ159" s="33"/>
      <c r="FR159" s="33"/>
      <c r="FS159" s="33"/>
      <c r="FT159" s="33"/>
      <c r="FU159" s="33"/>
      <c r="FV159" s="33"/>
      <c r="FW159" s="33"/>
      <c r="FX159" s="33"/>
      <c r="FY159" s="33"/>
      <c r="FZ159" s="33"/>
      <c r="GA159" s="33"/>
      <c r="GB159" s="33"/>
      <c r="GC159" s="33"/>
      <c r="GD159" s="33"/>
      <c r="GE159" s="33"/>
      <c r="GF159" s="33"/>
      <c r="GG159" s="33"/>
      <c r="GH159" s="33"/>
      <c r="GI159" s="33"/>
      <c r="GJ159" s="33"/>
      <c r="GK159" s="33"/>
      <c r="GL159" s="33"/>
      <c r="GM159" s="33"/>
      <c r="GN159" s="33"/>
      <c r="GO159" s="33"/>
      <c r="GP159" s="33"/>
      <c r="GQ159" s="33"/>
      <c r="GR159" s="33"/>
      <c r="GS159" s="33"/>
      <c r="GT159" s="33"/>
      <c r="GU159" s="33"/>
      <c r="GV159" s="33"/>
      <c r="GW159" s="33"/>
      <c r="GX159" s="33"/>
      <c r="GY159" s="33"/>
      <c r="GZ159" s="33"/>
      <c r="HA159" s="33"/>
      <c r="HB159" s="33"/>
      <c r="HC159" s="33"/>
      <c r="HD159" s="33"/>
      <c r="HE159" s="33"/>
      <c r="HF159" s="33"/>
      <c r="HG159" s="33"/>
      <c r="HH159" s="33"/>
      <c r="HI159" s="33"/>
      <c r="HJ159" s="33"/>
      <c r="HK159" s="33"/>
      <c r="HL159" s="33"/>
      <c r="HM159" s="33"/>
      <c r="HN159" s="33"/>
      <c r="HO159" s="33"/>
      <c r="HP159" s="33"/>
      <c r="HQ159" s="33"/>
      <c r="HR159" s="33"/>
      <c r="HS159" s="33"/>
      <c r="HT159" s="33"/>
      <c r="HU159" s="33"/>
      <c r="HV159" s="33"/>
      <c r="HW159" s="33"/>
      <c r="HX159" s="33"/>
      <c r="HY159" s="33"/>
      <c r="HZ159" s="33"/>
      <c r="IA159" s="33"/>
      <c r="IB159" s="33"/>
      <c r="IC159" s="33"/>
      <c r="ID159" s="33"/>
      <c r="IE159" s="33"/>
      <c r="IF159" s="33"/>
      <c r="IG159" s="33"/>
      <c r="IH159" s="33"/>
      <c r="II159" s="33"/>
    </row>
    <row r="160" spans="1:243">
      <c r="A160" s="264">
        <v>3</v>
      </c>
      <c r="B160" s="272" t="s">
        <v>336</v>
      </c>
      <c r="C160" s="273">
        <v>1</v>
      </c>
      <c r="D160" s="271" t="s">
        <v>240</v>
      </c>
      <c r="E160" s="375"/>
      <c r="F160" s="274">
        <f t="shared" si="11"/>
        <v>0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  <c r="DF160" s="33"/>
      <c r="DG160" s="33"/>
      <c r="DH160" s="33"/>
      <c r="DI160" s="33"/>
      <c r="DJ160" s="33"/>
      <c r="DK160" s="33"/>
      <c r="DL160" s="33"/>
      <c r="DM160" s="33"/>
      <c r="DN160" s="33"/>
      <c r="DO160" s="33"/>
      <c r="DP160" s="33"/>
      <c r="DQ160" s="33"/>
      <c r="DR160" s="33"/>
      <c r="DS160" s="33"/>
      <c r="DT160" s="33"/>
      <c r="DU160" s="33"/>
      <c r="DV160" s="33"/>
      <c r="DW160" s="33"/>
      <c r="DX160" s="33"/>
      <c r="DY160" s="33"/>
      <c r="DZ160" s="33"/>
      <c r="EA160" s="33"/>
      <c r="EB160" s="33"/>
      <c r="EC160" s="33"/>
      <c r="ED160" s="33"/>
      <c r="EE160" s="33"/>
      <c r="EF160" s="33"/>
      <c r="EG160" s="33"/>
      <c r="EH160" s="33"/>
      <c r="EI160" s="33"/>
      <c r="EJ160" s="33"/>
      <c r="EK160" s="33"/>
      <c r="EL160" s="33"/>
      <c r="EM160" s="33"/>
      <c r="EN160" s="33"/>
      <c r="EO160" s="33"/>
      <c r="EP160" s="33"/>
      <c r="EQ160" s="33"/>
      <c r="ER160" s="33"/>
      <c r="ES160" s="33"/>
      <c r="ET160" s="33"/>
      <c r="EU160" s="33"/>
      <c r="EV160" s="33"/>
      <c r="EW160" s="33"/>
      <c r="EX160" s="33"/>
      <c r="EY160" s="33"/>
      <c r="EZ160" s="33"/>
      <c r="FA160" s="33"/>
      <c r="FB160" s="33"/>
      <c r="FC160" s="33"/>
      <c r="FD160" s="33"/>
      <c r="FE160" s="33"/>
      <c r="FF160" s="33"/>
      <c r="FG160" s="33"/>
      <c r="FH160" s="33"/>
      <c r="FI160" s="33"/>
      <c r="FJ160" s="33"/>
      <c r="FK160" s="33"/>
      <c r="FL160" s="33"/>
      <c r="FM160" s="33"/>
      <c r="FN160" s="33"/>
      <c r="FO160" s="33"/>
      <c r="FP160" s="33"/>
      <c r="FQ160" s="33"/>
      <c r="FR160" s="33"/>
      <c r="FS160" s="33"/>
      <c r="FT160" s="33"/>
      <c r="FU160" s="33"/>
      <c r="FV160" s="33"/>
      <c r="FW160" s="33"/>
      <c r="FX160" s="33"/>
      <c r="FY160" s="33"/>
      <c r="FZ160" s="33"/>
      <c r="GA160" s="33"/>
      <c r="GB160" s="33"/>
      <c r="GC160" s="33"/>
      <c r="GD160" s="33"/>
      <c r="GE160" s="33"/>
      <c r="GF160" s="33"/>
      <c r="GG160" s="33"/>
      <c r="GH160" s="33"/>
      <c r="GI160" s="33"/>
      <c r="GJ160" s="33"/>
      <c r="GK160" s="33"/>
      <c r="GL160" s="33"/>
      <c r="GM160" s="33"/>
      <c r="GN160" s="33"/>
      <c r="GO160" s="33"/>
      <c r="GP160" s="33"/>
      <c r="GQ160" s="33"/>
      <c r="GR160" s="33"/>
      <c r="GS160" s="33"/>
      <c r="GT160" s="33"/>
      <c r="GU160" s="33"/>
      <c r="GV160" s="33"/>
      <c r="GW160" s="33"/>
      <c r="GX160" s="33"/>
      <c r="GY160" s="33"/>
      <c r="GZ160" s="33"/>
      <c r="HA160" s="33"/>
      <c r="HB160" s="33"/>
      <c r="HC160" s="33"/>
      <c r="HD160" s="33"/>
      <c r="HE160" s="33"/>
      <c r="HF160" s="33"/>
      <c r="HG160" s="33"/>
      <c r="HH160" s="33"/>
      <c r="HI160" s="33"/>
      <c r="HJ160" s="33"/>
      <c r="HK160" s="33"/>
      <c r="HL160" s="33"/>
      <c r="HM160" s="33"/>
      <c r="HN160" s="33"/>
      <c r="HO160" s="33"/>
      <c r="HP160" s="33"/>
      <c r="HQ160" s="33"/>
      <c r="HR160" s="33"/>
      <c r="HS160" s="33"/>
      <c r="HT160" s="33"/>
      <c r="HU160" s="33"/>
      <c r="HV160" s="33"/>
      <c r="HW160" s="33"/>
      <c r="HX160" s="33"/>
      <c r="HY160" s="33"/>
      <c r="HZ160" s="33"/>
      <c r="IA160" s="33"/>
      <c r="IB160" s="33"/>
      <c r="IC160" s="33"/>
      <c r="ID160" s="33"/>
      <c r="IE160" s="33"/>
      <c r="IF160" s="33"/>
      <c r="IG160" s="33"/>
      <c r="IH160" s="33"/>
      <c r="II160" s="33"/>
    </row>
    <row r="161" spans="1:243" ht="18" customHeight="1">
      <c r="A161" s="264">
        <v>4</v>
      </c>
      <c r="B161" s="272" t="s">
        <v>337</v>
      </c>
      <c r="C161" s="273">
        <v>1</v>
      </c>
      <c r="D161" s="271" t="s">
        <v>240</v>
      </c>
      <c r="E161" s="375"/>
      <c r="F161" s="274">
        <f t="shared" si="11"/>
        <v>0</v>
      </c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  <c r="DF161" s="33"/>
      <c r="DG161" s="33"/>
      <c r="DH161" s="33"/>
      <c r="DI161" s="33"/>
      <c r="DJ161" s="33"/>
      <c r="DK161" s="33"/>
      <c r="DL161" s="33"/>
      <c r="DM161" s="33"/>
      <c r="DN161" s="33"/>
      <c r="DO161" s="33"/>
      <c r="DP161" s="33"/>
      <c r="DQ161" s="33"/>
      <c r="DR161" s="33"/>
      <c r="DS161" s="33"/>
      <c r="DT161" s="33"/>
      <c r="DU161" s="33"/>
      <c r="DV161" s="33"/>
      <c r="DW161" s="33"/>
      <c r="DX161" s="33"/>
      <c r="DY161" s="33"/>
      <c r="DZ161" s="33"/>
      <c r="EA161" s="33"/>
      <c r="EB161" s="33"/>
      <c r="EC161" s="33"/>
      <c r="ED161" s="33"/>
      <c r="EE161" s="33"/>
      <c r="EF161" s="33"/>
      <c r="EG161" s="33"/>
      <c r="EH161" s="33"/>
      <c r="EI161" s="33"/>
      <c r="EJ161" s="33"/>
      <c r="EK161" s="33"/>
      <c r="EL161" s="33"/>
      <c r="EM161" s="33"/>
      <c r="EN161" s="33"/>
      <c r="EO161" s="33"/>
      <c r="EP161" s="33"/>
      <c r="EQ161" s="33"/>
      <c r="ER161" s="33"/>
      <c r="ES161" s="33"/>
      <c r="ET161" s="33"/>
      <c r="EU161" s="33"/>
      <c r="EV161" s="33"/>
      <c r="EW161" s="33"/>
      <c r="EX161" s="33"/>
      <c r="EY161" s="33"/>
      <c r="EZ161" s="33"/>
      <c r="FA161" s="33"/>
      <c r="FB161" s="33"/>
      <c r="FC161" s="33"/>
      <c r="FD161" s="33"/>
      <c r="FE161" s="33"/>
      <c r="FF161" s="33"/>
      <c r="FG161" s="33"/>
      <c r="FH161" s="33"/>
      <c r="FI161" s="33"/>
      <c r="FJ161" s="33"/>
      <c r="FK161" s="33"/>
      <c r="FL161" s="33"/>
      <c r="FM161" s="33"/>
      <c r="FN161" s="33"/>
      <c r="FO161" s="33"/>
      <c r="FP161" s="33"/>
      <c r="FQ161" s="33"/>
      <c r="FR161" s="33"/>
      <c r="FS161" s="33"/>
      <c r="FT161" s="33"/>
      <c r="FU161" s="33"/>
      <c r="FV161" s="33"/>
      <c r="FW161" s="33"/>
      <c r="FX161" s="33"/>
      <c r="FY161" s="33"/>
      <c r="FZ161" s="33"/>
      <c r="GA161" s="33"/>
      <c r="GB161" s="33"/>
      <c r="GC161" s="33"/>
      <c r="GD161" s="33"/>
      <c r="GE161" s="33"/>
      <c r="GF161" s="33"/>
      <c r="GG161" s="33"/>
      <c r="GH161" s="33"/>
      <c r="GI161" s="33"/>
      <c r="GJ161" s="33"/>
      <c r="GK161" s="33"/>
      <c r="GL161" s="33"/>
      <c r="GM161" s="33"/>
      <c r="GN161" s="33"/>
      <c r="GO161" s="33"/>
      <c r="GP161" s="33"/>
      <c r="GQ161" s="33"/>
      <c r="GR161" s="33"/>
      <c r="GS161" s="33"/>
      <c r="GT161" s="33"/>
      <c r="GU161" s="33"/>
      <c r="GV161" s="33"/>
      <c r="GW161" s="33"/>
      <c r="GX161" s="33"/>
      <c r="GY161" s="33"/>
      <c r="GZ161" s="33"/>
      <c r="HA161" s="33"/>
      <c r="HB161" s="33"/>
      <c r="HC161" s="33"/>
      <c r="HD161" s="33"/>
      <c r="HE161" s="33"/>
      <c r="HF161" s="33"/>
      <c r="HG161" s="33"/>
      <c r="HH161" s="33"/>
      <c r="HI161" s="33"/>
      <c r="HJ161" s="33"/>
      <c r="HK161" s="33"/>
      <c r="HL161" s="33"/>
      <c r="HM161" s="33"/>
      <c r="HN161" s="33"/>
      <c r="HO161" s="33"/>
      <c r="HP161" s="33"/>
      <c r="HQ161" s="33"/>
      <c r="HR161" s="33"/>
      <c r="HS161" s="33"/>
      <c r="HT161" s="33"/>
      <c r="HU161" s="33"/>
      <c r="HV161" s="33"/>
      <c r="HW161" s="33"/>
      <c r="HX161" s="33"/>
      <c r="HY161" s="33"/>
      <c r="HZ161" s="33"/>
      <c r="IA161" s="33"/>
      <c r="IB161" s="33"/>
      <c r="IC161" s="33"/>
      <c r="ID161" s="33"/>
      <c r="IE161" s="33"/>
      <c r="IF161" s="33"/>
      <c r="IG161" s="33"/>
      <c r="IH161" s="33"/>
      <c r="II161" s="33"/>
    </row>
    <row r="162" spans="1:243">
      <c r="A162" s="264">
        <v>5</v>
      </c>
      <c r="B162" s="272" t="s">
        <v>338</v>
      </c>
      <c r="C162" s="273">
        <v>1</v>
      </c>
      <c r="D162" s="271" t="s">
        <v>240</v>
      </c>
      <c r="E162" s="375"/>
      <c r="F162" s="274">
        <f t="shared" si="11"/>
        <v>0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  <c r="DF162" s="33"/>
      <c r="DG162" s="33"/>
      <c r="DH162" s="33"/>
      <c r="DI162" s="33"/>
      <c r="DJ162" s="33"/>
      <c r="DK162" s="33"/>
      <c r="DL162" s="33"/>
      <c r="DM162" s="33"/>
      <c r="DN162" s="33"/>
      <c r="DO162" s="33"/>
      <c r="DP162" s="33"/>
      <c r="DQ162" s="33"/>
      <c r="DR162" s="33"/>
      <c r="DS162" s="33"/>
      <c r="DT162" s="33"/>
      <c r="DU162" s="33"/>
      <c r="DV162" s="33"/>
      <c r="DW162" s="33"/>
      <c r="DX162" s="33"/>
      <c r="DY162" s="33"/>
      <c r="DZ162" s="33"/>
      <c r="EA162" s="33"/>
      <c r="EB162" s="33"/>
      <c r="EC162" s="33"/>
      <c r="ED162" s="33"/>
      <c r="EE162" s="33"/>
      <c r="EF162" s="33"/>
      <c r="EG162" s="33"/>
      <c r="EH162" s="33"/>
      <c r="EI162" s="33"/>
      <c r="EJ162" s="33"/>
      <c r="EK162" s="33"/>
      <c r="EL162" s="33"/>
      <c r="EM162" s="33"/>
      <c r="EN162" s="33"/>
      <c r="EO162" s="33"/>
      <c r="EP162" s="33"/>
      <c r="EQ162" s="33"/>
      <c r="ER162" s="33"/>
      <c r="ES162" s="33"/>
      <c r="ET162" s="33"/>
      <c r="EU162" s="33"/>
      <c r="EV162" s="33"/>
      <c r="EW162" s="33"/>
      <c r="EX162" s="33"/>
      <c r="EY162" s="33"/>
      <c r="EZ162" s="33"/>
      <c r="FA162" s="33"/>
      <c r="FB162" s="33"/>
      <c r="FC162" s="33"/>
      <c r="FD162" s="33"/>
      <c r="FE162" s="33"/>
      <c r="FF162" s="33"/>
      <c r="FG162" s="33"/>
      <c r="FH162" s="33"/>
      <c r="FI162" s="33"/>
      <c r="FJ162" s="33"/>
      <c r="FK162" s="33"/>
      <c r="FL162" s="33"/>
      <c r="FM162" s="33"/>
      <c r="FN162" s="33"/>
      <c r="FO162" s="33"/>
      <c r="FP162" s="33"/>
      <c r="FQ162" s="33"/>
      <c r="FR162" s="33"/>
      <c r="FS162" s="33"/>
      <c r="FT162" s="33"/>
      <c r="FU162" s="33"/>
      <c r="FV162" s="33"/>
      <c r="FW162" s="33"/>
      <c r="FX162" s="33"/>
      <c r="FY162" s="33"/>
      <c r="FZ162" s="33"/>
      <c r="GA162" s="33"/>
      <c r="GB162" s="33"/>
      <c r="GC162" s="33"/>
      <c r="GD162" s="33"/>
      <c r="GE162" s="33"/>
      <c r="GF162" s="33"/>
      <c r="GG162" s="33"/>
      <c r="GH162" s="33"/>
      <c r="GI162" s="33"/>
      <c r="GJ162" s="33"/>
      <c r="GK162" s="33"/>
      <c r="GL162" s="33"/>
      <c r="GM162" s="33"/>
      <c r="GN162" s="33"/>
      <c r="GO162" s="33"/>
      <c r="GP162" s="33"/>
      <c r="GQ162" s="33"/>
      <c r="GR162" s="33"/>
      <c r="GS162" s="33"/>
      <c r="GT162" s="33"/>
      <c r="GU162" s="33"/>
      <c r="GV162" s="33"/>
      <c r="GW162" s="33"/>
      <c r="GX162" s="33"/>
      <c r="GY162" s="33"/>
      <c r="GZ162" s="33"/>
      <c r="HA162" s="33"/>
      <c r="HB162" s="33"/>
      <c r="HC162" s="33"/>
      <c r="HD162" s="33"/>
      <c r="HE162" s="33"/>
      <c r="HF162" s="33"/>
      <c r="HG162" s="33"/>
      <c r="HH162" s="33"/>
      <c r="HI162" s="33"/>
      <c r="HJ162" s="33"/>
      <c r="HK162" s="33"/>
      <c r="HL162" s="33"/>
      <c r="HM162" s="33"/>
      <c r="HN162" s="33"/>
      <c r="HO162" s="33"/>
      <c r="HP162" s="33"/>
      <c r="HQ162" s="33"/>
      <c r="HR162" s="33"/>
      <c r="HS162" s="33"/>
      <c r="HT162" s="33"/>
      <c r="HU162" s="33"/>
      <c r="HV162" s="33"/>
      <c r="HW162" s="33"/>
      <c r="HX162" s="33"/>
      <c r="HY162" s="33"/>
      <c r="HZ162" s="33"/>
      <c r="IA162" s="33"/>
      <c r="IB162" s="33"/>
      <c r="IC162" s="33"/>
      <c r="ID162" s="33"/>
      <c r="IE162" s="33"/>
      <c r="IF162" s="33"/>
      <c r="IG162" s="33"/>
      <c r="IH162" s="33"/>
      <c r="II162" s="33"/>
    </row>
    <row r="163" spans="1:243">
      <c r="A163" s="264">
        <v>6</v>
      </c>
      <c r="B163" s="272" t="s">
        <v>339</v>
      </c>
      <c r="C163" s="273">
        <v>1</v>
      </c>
      <c r="D163" s="271" t="s">
        <v>240</v>
      </c>
      <c r="E163" s="375"/>
      <c r="F163" s="274">
        <f t="shared" si="11"/>
        <v>0</v>
      </c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  <c r="DF163" s="33"/>
      <c r="DG163" s="33"/>
      <c r="DH163" s="33"/>
      <c r="DI163" s="33"/>
      <c r="DJ163" s="33"/>
      <c r="DK163" s="33"/>
      <c r="DL163" s="33"/>
      <c r="DM163" s="33"/>
      <c r="DN163" s="33"/>
      <c r="DO163" s="33"/>
      <c r="DP163" s="33"/>
      <c r="DQ163" s="33"/>
      <c r="DR163" s="33"/>
      <c r="DS163" s="33"/>
      <c r="DT163" s="33"/>
      <c r="DU163" s="33"/>
      <c r="DV163" s="33"/>
      <c r="DW163" s="33"/>
      <c r="DX163" s="33"/>
      <c r="DY163" s="33"/>
      <c r="DZ163" s="33"/>
      <c r="EA163" s="33"/>
      <c r="EB163" s="33"/>
      <c r="EC163" s="33"/>
      <c r="ED163" s="33"/>
      <c r="EE163" s="33"/>
      <c r="EF163" s="33"/>
      <c r="EG163" s="33"/>
      <c r="EH163" s="33"/>
      <c r="EI163" s="33"/>
      <c r="EJ163" s="33"/>
      <c r="EK163" s="33"/>
      <c r="EL163" s="33"/>
      <c r="EM163" s="33"/>
      <c r="EN163" s="33"/>
      <c r="EO163" s="33"/>
      <c r="EP163" s="33"/>
      <c r="EQ163" s="33"/>
      <c r="ER163" s="33"/>
      <c r="ES163" s="33"/>
      <c r="ET163" s="33"/>
      <c r="EU163" s="33"/>
      <c r="EV163" s="33"/>
      <c r="EW163" s="33"/>
      <c r="EX163" s="33"/>
      <c r="EY163" s="33"/>
      <c r="EZ163" s="33"/>
      <c r="FA163" s="33"/>
      <c r="FB163" s="33"/>
      <c r="FC163" s="33"/>
      <c r="FD163" s="33"/>
      <c r="FE163" s="33"/>
      <c r="FF163" s="33"/>
      <c r="FG163" s="33"/>
      <c r="FH163" s="33"/>
      <c r="FI163" s="33"/>
      <c r="FJ163" s="33"/>
      <c r="FK163" s="33"/>
      <c r="FL163" s="33"/>
      <c r="FM163" s="33"/>
      <c r="FN163" s="33"/>
      <c r="FO163" s="33"/>
      <c r="FP163" s="33"/>
      <c r="FQ163" s="33"/>
      <c r="FR163" s="33"/>
      <c r="FS163" s="33"/>
      <c r="FT163" s="33"/>
      <c r="FU163" s="33"/>
      <c r="FV163" s="33"/>
      <c r="FW163" s="33"/>
      <c r="FX163" s="33"/>
      <c r="FY163" s="33"/>
      <c r="FZ163" s="33"/>
      <c r="GA163" s="33"/>
      <c r="GB163" s="33"/>
      <c r="GC163" s="33"/>
      <c r="GD163" s="33"/>
      <c r="GE163" s="33"/>
      <c r="GF163" s="33"/>
      <c r="GG163" s="33"/>
      <c r="GH163" s="33"/>
      <c r="GI163" s="33"/>
      <c r="GJ163" s="33"/>
      <c r="GK163" s="33"/>
      <c r="GL163" s="33"/>
      <c r="GM163" s="33"/>
      <c r="GN163" s="33"/>
      <c r="GO163" s="33"/>
      <c r="GP163" s="33"/>
      <c r="GQ163" s="33"/>
      <c r="GR163" s="33"/>
      <c r="GS163" s="33"/>
      <c r="GT163" s="33"/>
      <c r="GU163" s="33"/>
      <c r="GV163" s="33"/>
      <c r="GW163" s="33"/>
      <c r="GX163" s="33"/>
      <c r="GY163" s="33"/>
      <c r="GZ163" s="33"/>
      <c r="HA163" s="33"/>
      <c r="HB163" s="33"/>
      <c r="HC163" s="33"/>
      <c r="HD163" s="33"/>
      <c r="HE163" s="33"/>
      <c r="HF163" s="33"/>
      <c r="HG163" s="33"/>
      <c r="HH163" s="33"/>
      <c r="HI163" s="33"/>
      <c r="HJ163" s="33"/>
      <c r="HK163" s="33"/>
      <c r="HL163" s="33"/>
      <c r="HM163" s="33"/>
      <c r="HN163" s="33"/>
      <c r="HO163" s="33"/>
      <c r="HP163" s="33"/>
      <c r="HQ163" s="33"/>
      <c r="HR163" s="33"/>
      <c r="HS163" s="33"/>
      <c r="HT163" s="33"/>
      <c r="HU163" s="33"/>
      <c r="HV163" s="33"/>
      <c r="HW163" s="33"/>
      <c r="HX163" s="33"/>
      <c r="HY163" s="33"/>
      <c r="HZ163" s="33"/>
      <c r="IA163" s="33"/>
      <c r="IB163" s="33"/>
      <c r="IC163" s="33"/>
      <c r="ID163" s="33"/>
      <c r="IE163" s="33"/>
      <c r="IF163" s="33"/>
      <c r="IG163" s="33"/>
      <c r="IH163" s="33"/>
      <c r="II163" s="33"/>
    </row>
    <row r="164" spans="1:243">
      <c r="A164" s="264">
        <v>7</v>
      </c>
      <c r="B164" s="272" t="s">
        <v>340</v>
      </c>
      <c r="C164" s="273">
        <v>1</v>
      </c>
      <c r="D164" s="271" t="s">
        <v>240</v>
      </c>
      <c r="E164" s="375"/>
      <c r="F164" s="274">
        <f t="shared" si="11"/>
        <v>0</v>
      </c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  <c r="DF164" s="33"/>
      <c r="DG164" s="33"/>
      <c r="DH164" s="33"/>
      <c r="DI164" s="33"/>
      <c r="DJ164" s="33"/>
      <c r="DK164" s="33"/>
      <c r="DL164" s="33"/>
      <c r="DM164" s="33"/>
      <c r="DN164" s="33"/>
      <c r="DO164" s="33"/>
      <c r="DP164" s="33"/>
      <c r="DQ164" s="33"/>
      <c r="DR164" s="33"/>
      <c r="DS164" s="33"/>
      <c r="DT164" s="33"/>
      <c r="DU164" s="33"/>
      <c r="DV164" s="33"/>
      <c r="DW164" s="33"/>
      <c r="DX164" s="33"/>
      <c r="DY164" s="33"/>
      <c r="DZ164" s="33"/>
      <c r="EA164" s="33"/>
      <c r="EB164" s="33"/>
      <c r="EC164" s="33"/>
      <c r="ED164" s="33"/>
      <c r="EE164" s="33"/>
      <c r="EF164" s="33"/>
      <c r="EG164" s="33"/>
      <c r="EH164" s="33"/>
      <c r="EI164" s="33"/>
      <c r="EJ164" s="33"/>
      <c r="EK164" s="33"/>
      <c r="EL164" s="33"/>
      <c r="EM164" s="33"/>
      <c r="EN164" s="33"/>
      <c r="EO164" s="33"/>
      <c r="EP164" s="33"/>
      <c r="EQ164" s="33"/>
      <c r="ER164" s="33"/>
      <c r="ES164" s="33"/>
      <c r="ET164" s="33"/>
      <c r="EU164" s="33"/>
      <c r="EV164" s="33"/>
      <c r="EW164" s="33"/>
      <c r="EX164" s="33"/>
      <c r="EY164" s="33"/>
      <c r="EZ164" s="33"/>
      <c r="FA164" s="33"/>
      <c r="FB164" s="33"/>
      <c r="FC164" s="33"/>
      <c r="FD164" s="33"/>
      <c r="FE164" s="33"/>
      <c r="FF164" s="33"/>
      <c r="FG164" s="33"/>
      <c r="FH164" s="33"/>
      <c r="FI164" s="33"/>
      <c r="FJ164" s="33"/>
      <c r="FK164" s="33"/>
      <c r="FL164" s="33"/>
      <c r="FM164" s="33"/>
      <c r="FN164" s="33"/>
      <c r="FO164" s="33"/>
      <c r="FP164" s="33"/>
      <c r="FQ164" s="33"/>
      <c r="FR164" s="33"/>
      <c r="FS164" s="33"/>
      <c r="FT164" s="33"/>
      <c r="FU164" s="33"/>
      <c r="FV164" s="33"/>
      <c r="FW164" s="33"/>
      <c r="FX164" s="33"/>
      <c r="FY164" s="33"/>
      <c r="FZ164" s="33"/>
      <c r="GA164" s="33"/>
      <c r="GB164" s="33"/>
      <c r="GC164" s="33"/>
      <c r="GD164" s="33"/>
      <c r="GE164" s="33"/>
      <c r="GF164" s="33"/>
      <c r="GG164" s="33"/>
      <c r="GH164" s="33"/>
      <c r="GI164" s="33"/>
      <c r="GJ164" s="33"/>
      <c r="GK164" s="33"/>
      <c r="GL164" s="33"/>
      <c r="GM164" s="33"/>
      <c r="GN164" s="33"/>
      <c r="GO164" s="33"/>
      <c r="GP164" s="33"/>
      <c r="GQ164" s="33"/>
      <c r="GR164" s="33"/>
      <c r="GS164" s="33"/>
      <c r="GT164" s="33"/>
      <c r="GU164" s="33"/>
      <c r="GV164" s="33"/>
      <c r="GW164" s="33"/>
      <c r="GX164" s="33"/>
      <c r="GY164" s="33"/>
      <c r="GZ164" s="33"/>
      <c r="HA164" s="33"/>
      <c r="HB164" s="33"/>
      <c r="HC164" s="33"/>
      <c r="HD164" s="33"/>
      <c r="HE164" s="33"/>
      <c r="HF164" s="33"/>
      <c r="HG164" s="33"/>
      <c r="HH164" s="33"/>
      <c r="HI164" s="33"/>
      <c r="HJ164" s="33"/>
      <c r="HK164" s="33"/>
      <c r="HL164" s="33"/>
      <c r="HM164" s="33"/>
      <c r="HN164" s="33"/>
      <c r="HO164" s="33"/>
      <c r="HP164" s="33"/>
      <c r="HQ164" s="33"/>
      <c r="HR164" s="33"/>
      <c r="HS164" s="33"/>
      <c r="HT164" s="33"/>
      <c r="HU164" s="33"/>
      <c r="HV164" s="33"/>
      <c r="HW164" s="33"/>
      <c r="HX164" s="33"/>
      <c r="HY164" s="33"/>
      <c r="HZ164" s="33"/>
      <c r="IA164" s="33"/>
      <c r="IB164" s="33"/>
      <c r="IC164" s="33"/>
      <c r="ID164" s="33"/>
      <c r="IE164" s="33"/>
      <c r="IF164" s="33"/>
      <c r="IG164" s="33"/>
      <c r="IH164" s="33"/>
      <c r="II164" s="33"/>
    </row>
    <row r="165" spans="1:243">
      <c r="A165" s="264">
        <v>8</v>
      </c>
      <c r="B165" s="272" t="s">
        <v>341</v>
      </c>
      <c r="C165" s="273">
        <v>6</v>
      </c>
      <c r="D165" s="271" t="s">
        <v>240</v>
      </c>
      <c r="E165" s="375"/>
      <c r="F165" s="274">
        <f t="shared" si="11"/>
        <v>0</v>
      </c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  <c r="DF165" s="33"/>
      <c r="DG165" s="33"/>
      <c r="DH165" s="33"/>
      <c r="DI165" s="33"/>
      <c r="DJ165" s="33"/>
      <c r="DK165" s="33"/>
      <c r="DL165" s="33"/>
      <c r="DM165" s="33"/>
      <c r="DN165" s="33"/>
      <c r="DO165" s="33"/>
      <c r="DP165" s="33"/>
      <c r="DQ165" s="33"/>
      <c r="DR165" s="33"/>
      <c r="DS165" s="33"/>
      <c r="DT165" s="33"/>
      <c r="DU165" s="33"/>
      <c r="DV165" s="33"/>
      <c r="DW165" s="33"/>
      <c r="DX165" s="33"/>
      <c r="DY165" s="33"/>
      <c r="DZ165" s="33"/>
      <c r="EA165" s="33"/>
      <c r="EB165" s="33"/>
      <c r="EC165" s="33"/>
      <c r="ED165" s="33"/>
      <c r="EE165" s="33"/>
      <c r="EF165" s="33"/>
      <c r="EG165" s="33"/>
      <c r="EH165" s="33"/>
      <c r="EI165" s="33"/>
      <c r="EJ165" s="33"/>
      <c r="EK165" s="33"/>
      <c r="EL165" s="33"/>
      <c r="EM165" s="33"/>
      <c r="EN165" s="33"/>
      <c r="EO165" s="33"/>
      <c r="EP165" s="33"/>
      <c r="EQ165" s="33"/>
      <c r="ER165" s="33"/>
      <c r="ES165" s="33"/>
      <c r="ET165" s="33"/>
      <c r="EU165" s="33"/>
      <c r="EV165" s="33"/>
      <c r="EW165" s="33"/>
      <c r="EX165" s="33"/>
      <c r="EY165" s="33"/>
      <c r="EZ165" s="33"/>
      <c r="FA165" s="33"/>
      <c r="FB165" s="33"/>
      <c r="FC165" s="33"/>
      <c r="FD165" s="33"/>
      <c r="FE165" s="33"/>
      <c r="FF165" s="33"/>
      <c r="FG165" s="33"/>
      <c r="FH165" s="33"/>
      <c r="FI165" s="33"/>
      <c r="FJ165" s="33"/>
      <c r="FK165" s="33"/>
      <c r="FL165" s="33"/>
      <c r="FM165" s="33"/>
      <c r="FN165" s="33"/>
      <c r="FO165" s="33"/>
      <c r="FP165" s="33"/>
      <c r="FQ165" s="33"/>
      <c r="FR165" s="33"/>
      <c r="FS165" s="33"/>
      <c r="FT165" s="33"/>
      <c r="FU165" s="33"/>
      <c r="FV165" s="33"/>
      <c r="FW165" s="33"/>
      <c r="FX165" s="33"/>
      <c r="FY165" s="33"/>
      <c r="FZ165" s="33"/>
      <c r="GA165" s="33"/>
      <c r="GB165" s="33"/>
      <c r="GC165" s="33"/>
      <c r="GD165" s="33"/>
      <c r="GE165" s="33"/>
      <c r="GF165" s="33"/>
      <c r="GG165" s="33"/>
      <c r="GH165" s="33"/>
      <c r="GI165" s="33"/>
      <c r="GJ165" s="33"/>
      <c r="GK165" s="33"/>
      <c r="GL165" s="33"/>
      <c r="GM165" s="33"/>
      <c r="GN165" s="33"/>
      <c r="GO165" s="33"/>
      <c r="GP165" s="33"/>
      <c r="GQ165" s="33"/>
      <c r="GR165" s="33"/>
      <c r="GS165" s="33"/>
      <c r="GT165" s="33"/>
      <c r="GU165" s="33"/>
      <c r="GV165" s="33"/>
      <c r="GW165" s="33"/>
      <c r="GX165" s="33"/>
      <c r="GY165" s="33"/>
      <c r="GZ165" s="33"/>
      <c r="HA165" s="33"/>
      <c r="HB165" s="33"/>
      <c r="HC165" s="33"/>
      <c r="HD165" s="33"/>
      <c r="HE165" s="33"/>
      <c r="HF165" s="33"/>
      <c r="HG165" s="33"/>
      <c r="HH165" s="33"/>
      <c r="HI165" s="33"/>
      <c r="HJ165" s="33"/>
      <c r="HK165" s="33"/>
      <c r="HL165" s="33"/>
      <c r="HM165" s="33"/>
      <c r="HN165" s="33"/>
      <c r="HO165" s="33"/>
      <c r="HP165" s="33"/>
      <c r="HQ165" s="33"/>
      <c r="HR165" s="33"/>
      <c r="HS165" s="33"/>
      <c r="HT165" s="33"/>
      <c r="HU165" s="33"/>
      <c r="HV165" s="33"/>
      <c r="HW165" s="33"/>
      <c r="HX165" s="33"/>
      <c r="HY165" s="33"/>
      <c r="HZ165" s="33"/>
      <c r="IA165" s="33"/>
      <c r="IB165" s="33"/>
      <c r="IC165" s="33"/>
      <c r="ID165" s="33"/>
      <c r="IE165" s="33"/>
      <c r="IF165" s="33"/>
      <c r="IG165" s="33"/>
      <c r="IH165" s="33"/>
      <c r="II165" s="33"/>
    </row>
    <row r="166" spans="1:243">
      <c r="A166" s="264">
        <v>9</v>
      </c>
      <c r="B166" s="285" t="s">
        <v>342</v>
      </c>
      <c r="C166" s="273">
        <v>1</v>
      </c>
      <c r="D166" s="271" t="s">
        <v>240</v>
      </c>
      <c r="E166" s="375"/>
      <c r="F166" s="274">
        <f t="shared" si="11"/>
        <v>0</v>
      </c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  <c r="DF166" s="33"/>
      <c r="DG166" s="33"/>
      <c r="DH166" s="33"/>
      <c r="DI166" s="33"/>
      <c r="DJ166" s="33"/>
      <c r="DK166" s="33"/>
      <c r="DL166" s="33"/>
      <c r="DM166" s="33"/>
      <c r="DN166" s="33"/>
      <c r="DO166" s="33"/>
      <c r="DP166" s="33"/>
      <c r="DQ166" s="33"/>
      <c r="DR166" s="33"/>
      <c r="DS166" s="33"/>
      <c r="DT166" s="33"/>
      <c r="DU166" s="33"/>
      <c r="DV166" s="33"/>
      <c r="DW166" s="33"/>
      <c r="DX166" s="33"/>
      <c r="DY166" s="33"/>
      <c r="DZ166" s="33"/>
      <c r="EA166" s="33"/>
      <c r="EB166" s="33"/>
      <c r="EC166" s="33"/>
      <c r="ED166" s="33"/>
      <c r="EE166" s="33"/>
      <c r="EF166" s="33"/>
      <c r="EG166" s="33"/>
      <c r="EH166" s="33"/>
      <c r="EI166" s="33"/>
      <c r="EJ166" s="33"/>
      <c r="EK166" s="33"/>
      <c r="EL166" s="33"/>
      <c r="EM166" s="33"/>
      <c r="EN166" s="33"/>
      <c r="EO166" s="33"/>
      <c r="EP166" s="33"/>
      <c r="EQ166" s="33"/>
      <c r="ER166" s="33"/>
      <c r="ES166" s="33"/>
      <c r="ET166" s="33"/>
      <c r="EU166" s="33"/>
      <c r="EV166" s="33"/>
      <c r="EW166" s="33"/>
      <c r="EX166" s="33"/>
      <c r="EY166" s="33"/>
      <c r="EZ166" s="33"/>
      <c r="FA166" s="33"/>
      <c r="FB166" s="33"/>
      <c r="FC166" s="33"/>
      <c r="FD166" s="33"/>
      <c r="FE166" s="33"/>
      <c r="FF166" s="33"/>
      <c r="FG166" s="33"/>
      <c r="FH166" s="33"/>
      <c r="FI166" s="33"/>
      <c r="FJ166" s="33"/>
      <c r="FK166" s="33"/>
      <c r="FL166" s="33"/>
      <c r="FM166" s="33"/>
      <c r="FN166" s="33"/>
      <c r="FO166" s="33"/>
      <c r="FP166" s="33"/>
      <c r="FQ166" s="33"/>
      <c r="FR166" s="33"/>
      <c r="FS166" s="33"/>
      <c r="FT166" s="33"/>
      <c r="FU166" s="33"/>
      <c r="FV166" s="33"/>
      <c r="FW166" s="33"/>
      <c r="FX166" s="33"/>
      <c r="FY166" s="33"/>
      <c r="FZ166" s="33"/>
      <c r="GA166" s="33"/>
      <c r="GB166" s="33"/>
      <c r="GC166" s="33"/>
      <c r="GD166" s="33"/>
      <c r="GE166" s="33"/>
      <c r="GF166" s="33"/>
      <c r="GG166" s="33"/>
      <c r="GH166" s="33"/>
      <c r="GI166" s="33"/>
      <c r="GJ166" s="33"/>
      <c r="GK166" s="33"/>
      <c r="GL166" s="33"/>
      <c r="GM166" s="33"/>
      <c r="GN166" s="33"/>
      <c r="GO166" s="33"/>
      <c r="GP166" s="33"/>
      <c r="GQ166" s="33"/>
      <c r="GR166" s="33"/>
      <c r="GS166" s="33"/>
      <c r="GT166" s="33"/>
      <c r="GU166" s="33"/>
      <c r="GV166" s="33"/>
      <c r="GW166" s="33"/>
      <c r="GX166" s="33"/>
      <c r="GY166" s="33"/>
      <c r="GZ166" s="33"/>
      <c r="HA166" s="33"/>
      <c r="HB166" s="33"/>
      <c r="HC166" s="33"/>
      <c r="HD166" s="33"/>
      <c r="HE166" s="33"/>
      <c r="HF166" s="33"/>
      <c r="HG166" s="33"/>
      <c r="HH166" s="33"/>
      <c r="HI166" s="33"/>
      <c r="HJ166" s="33"/>
      <c r="HK166" s="33"/>
      <c r="HL166" s="33"/>
      <c r="HM166" s="33"/>
      <c r="HN166" s="33"/>
      <c r="HO166" s="33"/>
      <c r="HP166" s="33"/>
      <c r="HQ166" s="33"/>
      <c r="HR166" s="33"/>
      <c r="HS166" s="33"/>
      <c r="HT166" s="33"/>
      <c r="HU166" s="33"/>
      <c r="HV166" s="33"/>
      <c r="HW166" s="33"/>
      <c r="HX166" s="33"/>
      <c r="HY166" s="33"/>
      <c r="HZ166" s="33"/>
      <c r="IA166" s="33"/>
      <c r="IB166" s="33"/>
      <c r="IC166" s="33"/>
      <c r="ID166" s="33"/>
      <c r="IE166" s="33"/>
      <c r="IF166" s="33"/>
      <c r="IG166" s="33"/>
      <c r="IH166" s="33"/>
      <c r="II166" s="33"/>
    </row>
    <row r="167" spans="1:243">
      <c r="A167" s="264">
        <v>10</v>
      </c>
      <c r="B167" s="272" t="s">
        <v>343</v>
      </c>
      <c r="C167" s="273">
        <v>1</v>
      </c>
      <c r="D167" s="271" t="s">
        <v>240</v>
      </c>
      <c r="E167" s="375"/>
      <c r="F167" s="274">
        <f t="shared" si="11"/>
        <v>0</v>
      </c>
    </row>
    <row r="168" spans="1:243">
      <c r="A168" s="264">
        <v>11</v>
      </c>
      <c r="B168" s="272" t="s">
        <v>344</v>
      </c>
      <c r="C168" s="273">
        <v>1</v>
      </c>
      <c r="D168" s="271" t="s">
        <v>240</v>
      </c>
      <c r="E168" s="375"/>
      <c r="F168" s="274">
        <f t="shared" si="11"/>
        <v>0</v>
      </c>
    </row>
    <row r="169" spans="1:243">
      <c r="A169" s="264">
        <v>12</v>
      </c>
      <c r="B169" s="272" t="s">
        <v>345</v>
      </c>
      <c r="C169" s="273">
        <v>1</v>
      </c>
      <c r="D169" s="271" t="s">
        <v>240</v>
      </c>
      <c r="E169" s="375"/>
      <c r="F169" s="274">
        <f t="shared" si="11"/>
        <v>0</v>
      </c>
    </row>
    <row r="170" spans="1:243">
      <c r="A170" s="280">
        <v>13</v>
      </c>
      <c r="B170" s="281" t="s">
        <v>346</v>
      </c>
      <c r="C170" s="282">
        <v>1</v>
      </c>
      <c r="D170" s="290" t="s">
        <v>240</v>
      </c>
      <c r="E170" s="377"/>
      <c r="F170" s="284">
        <f>ROUND((C170*E170),2)</f>
        <v>0</v>
      </c>
    </row>
    <row r="171" spans="1:243">
      <c r="A171" s="104"/>
      <c r="B171" s="292"/>
      <c r="C171" s="319"/>
      <c r="D171" s="294"/>
      <c r="E171" s="378"/>
      <c r="F171" s="295"/>
    </row>
    <row r="172" spans="1:243">
      <c r="A172" s="299" t="s">
        <v>103</v>
      </c>
      <c r="B172" s="267" t="s">
        <v>207</v>
      </c>
      <c r="C172" s="268"/>
      <c r="D172" s="271"/>
      <c r="E172" s="371"/>
      <c r="F172" s="274"/>
    </row>
    <row r="173" spans="1:243">
      <c r="A173" s="4"/>
      <c r="B173" s="272"/>
      <c r="C173" s="268"/>
      <c r="D173" s="271"/>
      <c r="E173" s="371"/>
      <c r="F173" s="274"/>
    </row>
    <row r="174" spans="1:243">
      <c r="A174" s="243">
        <v>1</v>
      </c>
      <c r="B174" s="267" t="s">
        <v>208</v>
      </c>
      <c r="C174" s="268"/>
      <c r="D174" s="271"/>
      <c r="E174" s="244"/>
      <c r="F174" s="244"/>
    </row>
    <row r="175" spans="1:243">
      <c r="A175" s="243"/>
      <c r="B175" s="267"/>
      <c r="C175" s="268"/>
      <c r="D175" s="271"/>
      <c r="E175" s="244"/>
      <c r="F175" s="244"/>
    </row>
    <row r="176" spans="1:243">
      <c r="A176" s="324">
        <v>1.1000000000000001</v>
      </c>
      <c r="B176" s="267" t="s">
        <v>209</v>
      </c>
      <c r="C176" s="320"/>
      <c r="D176" s="321"/>
      <c r="E176" s="379"/>
      <c r="F176" s="247"/>
    </row>
    <row r="177" spans="1:6" ht="14.25">
      <c r="A177" s="322" t="s">
        <v>210</v>
      </c>
      <c r="B177" s="272" t="s">
        <v>347</v>
      </c>
      <c r="C177" s="273">
        <v>81.400000000000006</v>
      </c>
      <c r="D177" s="271" t="s">
        <v>348</v>
      </c>
      <c r="E177" s="379"/>
      <c r="F177" s="247">
        <f t="shared" ref="F177:F203" si="12">ROUND(E177*C177,2)</f>
        <v>0</v>
      </c>
    </row>
    <row r="178" spans="1:6" ht="14.25">
      <c r="A178" s="322" t="s">
        <v>211</v>
      </c>
      <c r="B178" s="272" t="s">
        <v>349</v>
      </c>
      <c r="C178" s="273">
        <v>40.479999999999997</v>
      </c>
      <c r="D178" s="271" t="s">
        <v>350</v>
      </c>
      <c r="E178" s="379"/>
      <c r="F178" s="247">
        <f t="shared" si="12"/>
        <v>0</v>
      </c>
    </row>
    <row r="179" spans="1:6" ht="14.25">
      <c r="A179" s="322" t="s">
        <v>212</v>
      </c>
      <c r="B179" s="272" t="s">
        <v>351</v>
      </c>
      <c r="C179" s="273">
        <v>53.19</v>
      </c>
      <c r="D179" s="271" t="s">
        <v>352</v>
      </c>
      <c r="E179" s="379"/>
      <c r="F179" s="247">
        <f t="shared" si="12"/>
        <v>0</v>
      </c>
    </row>
    <row r="180" spans="1:6">
      <c r="A180" s="265"/>
      <c r="B180" s="272"/>
      <c r="C180" s="273"/>
      <c r="D180" s="321"/>
      <c r="E180" s="379"/>
      <c r="F180" s="247"/>
    </row>
    <row r="181" spans="1:6">
      <c r="A181" s="324">
        <v>1.2</v>
      </c>
      <c r="B181" s="267" t="s">
        <v>213</v>
      </c>
      <c r="C181" s="273"/>
      <c r="D181" s="321"/>
      <c r="E181" s="379"/>
      <c r="F181" s="247"/>
    </row>
    <row r="182" spans="1:6" ht="27">
      <c r="A182" s="322" t="s">
        <v>214</v>
      </c>
      <c r="B182" s="272" t="s">
        <v>353</v>
      </c>
      <c r="C182" s="273">
        <v>19.079999999999998</v>
      </c>
      <c r="D182" s="271" t="s">
        <v>348</v>
      </c>
      <c r="E182" s="379"/>
      <c r="F182" s="247">
        <f t="shared" si="12"/>
        <v>0</v>
      </c>
    </row>
    <row r="183" spans="1:6" ht="27">
      <c r="A183" s="322" t="s">
        <v>215</v>
      </c>
      <c r="B183" s="272" t="s">
        <v>354</v>
      </c>
      <c r="C183" s="273">
        <v>4.8</v>
      </c>
      <c r="D183" s="271" t="s">
        <v>348</v>
      </c>
      <c r="E183" s="379"/>
      <c r="F183" s="247">
        <f t="shared" si="12"/>
        <v>0</v>
      </c>
    </row>
    <row r="184" spans="1:6" ht="27">
      <c r="A184" s="322" t="s">
        <v>216</v>
      </c>
      <c r="B184" s="272" t="s">
        <v>355</v>
      </c>
      <c r="C184" s="273">
        <v>7.42</v>
      </c>
      <c r="D184" s="271" t="s">
        <v>348</v>
      </c>
      <c r="E184" s="379"/>
      <c r="F184" s="247">
        <f t="shared" si="12"/>
        <v>0</v>
      </c>
    </row>
    <row r="185" spans="1:6" ht="27">
      <c r="A185" s="322" t="s">
        <v>217</v>
      </c>
      <c r="B185" s="272" t="s">
        <v>356</v>
      </c>
      <c r="C185" s="273">
        <v>5.71</v>
      </c>
      <c r="D185" s="271" t="s">
        <v>348</v>
      </c>
      <c r="E185" s="379"/>
      <c r="F185" s="247">
        <f t="shared" si="12"/>
        <v>0</v>
      </c>
    </row>
    <row r="186" spans="1:6" ht="27">
      <c r="A186" s="322" t="s">
        <v>218</v>
      </c>
      <c r="B186" s="272" t="s">
        <v>357</v>
      </c>
      <c r="C186" s="273">
        <v>8.08</v>
      </c>
      <c r="D186" s="271" t="s">
        <v>348</v>
      </c>
      <c r="E186" s="379"/>
      <c r="F186" s="247">
        <f t="shared" si="12"/>
        <v>0</v>
      </c>
    </row>
    <row r="187" spans="1:6" ht="25.5">
      <c r="A187" s="323" t="s">
        <v>219</v>
      </c>
      <c r="B187" s="272" t="s">
        <v>358</v>
      </c>
      <c r="C187" s="273">
        <v>1.32</v>
      </c>
      <c r="D187" s="271" t="s">
        <v>359</v>
      </c>
      <c r="E187" s="380"/>
      <c r="F187" s="247">
        <f t="shared" si="12"/>
        <v>0</v>
      </c>
    </row>
    <row r="188" spans="1:6">
      <c r="A188" s="265"/>
      <c r="B188" s="272"/>
      <c r="C188" s="273"/>
      <c r="D188" s="321"/>
      <c r="E188" s="379"/>
      <c r="F188" s="247"/>
    </row>
    <row r="189" spans="1:6">
      <c r="A189" s="324">
        <v>1.3</v>
      </c>
      <c r="B189" s="267" t="s">
        <v>220</v>
      </c>
      <c r="C189" s="273"/>
      <c r="D189" s="321"/>
      <c r="E189" s="379"/>
      <c r="F189" s="247"/>
    </row>
    <row r="190" spans="1:6" ht="14.25">
      <c r="A190" s="322" t="s">
        <v>221</v>
      </c>
      <c r="B190" s="272" t="s">
        <v>360</v>
      </c>
      <c r="C190" s="273">
        <v>75.44</v>
      </c>
      <c r="D190" s="271" t="s">
        <v>361</v>
      </c>
      <c r="E190" s="379"/>
      <c r="F190" s="247">
        <f>ROUND(E190*C190,2)</f>
        <v>0</v>
      </c>
    </row>
    <row r="191" spans="1:6" ht="14.25">
      <c r="A191" s="322" t="s">
        <v>222</v>
      </c>
      <c r="B191" s="272" t="s">
        <v>362</v>
      </c>
      <c r="C191" s="273">
        <v>490.36</v>
      </c>
      <c r="D191" s="271" t="s">
        <v>361</v>
      </c>
      <c r="E191" s="379"/>
      <c r="F191" s="247">
        <f t="shared" si="12"/>
        <v>0</v>
      </c>
    </row>
    <row r="192" spans="1:6">
      <c r="A192" s="265"/>
      <c r="B192" s="272"/>
      <c r="C192" s="273"/>
      <c r="D192" s="321"/>
      <c r="E192" s="379"/>
      <c r="F192" s="247"/>
    </row>
    <row r="193" spans="1:6">
      <c r="A193" s="324">
        <v>1.4</v>
      </c>
      <c r="B193" s="267" t="s">
        <v>170</v>
      </c>
      <c r="C193" s="273"/>
      <c r="D193" s="321"/>
      <c r="E193" s="379"/>
      <c r="F193" s="247"/>
    </row>
    <row r="194" spans="1:6" ht="14.25">
      <c r="A194" s="322" t="s">
        <v>223</v>
      </c>
      <c r="B194" s="272" t="s">
        <v>363</v>
      </c>
      <c r="C194" s="273">
        <v>224.1</v>
      </c>
      <c r="D194" s="271" t="s">
        <v>361</v>
      </c>
      <c r="E194" s="379"/>
      <c r="F194" s="247">
        <f t="shared" si="12"/>
        <v>0</v>
      </c>
    </row>
    <row r="195" spans="1:6">
      <c r="A195" s="322" t="s">
        <v>224</v>
      </c>
      <c r="B195" s="272" t="s">
        <v>364</v>
      </c>
      <c r="C195" s="273">
        <v>1348.4</v>
      </c>
      <c r="D195" s="321" t="s">
        <v>141</v>
      </c>
      <c r="E195" s="379"/>
      <c r="F195" s="247">
        <f t="shared" si="12"/>
        <v>0</v>
      </c>
    </row>
    <row r="196" spans="1:6">
      <c r="A196" s="324"/>
      <c r="B196" s="267"/>
      <c r="C196" s="273"/>
      <c r="D196" s="321"/>
      <c r="E196" s="379"/>
      <c r="F196" s="247"/>
    </row>
    <row r="197" spans="1:6">
      <c r="A197" s="324">
        <v>1.5</v>
      </c>
      <c r="B197" s="267" t="s">
        <v>25</v>
      </c>
      <c r="C197" s="273"/>
      <c r="D197" s="321"/>
      <c r="E197" s="379"/>
      <c r="F197" s="247"/>
    </row>
    <row r="198" spans="1:6" ht="14.25">
      <c r="A198" s="322" t="s">
        <v>225</v>
      </c>
      <c r="B198" s="272" t="s">
        <v>365</v>
      </c>
      <c r="C198" s="273">
        <v>224.1</v>
      </c>
      <c r="D198" s="271" t="s">
        <v>361</v>
      </c>
      <c r="E198" s="245"/>
      <c r="F198" s="325">
        <f>ROUND(C198*E198,2)</f>
        <v>0</v>
      </c>
    </row>
    <row r="199" spans="1:6" ht="14.25">
      <c r="A199" s="322" t="s">
        <v>226</v>
      </c>
      <c r="B199" s="272" t="s">
        <v>366</v>
      </c>
      <c r="C199" s="273">
        <v>224.1</v>
      </c>
      <c r="D199" s="271" t="s">
        <v>361</v>
      </c>
      <c r="E199" s="245"/>
      <c r="F199" s="247">
        <f t="shared" si="12"/>
        <v>0</v>
      </c>
    </row>
    <row r="200" spans="1:6">
      <c r="A200" s="322"/>
      <c r="B200" s="272"/>
      <c r="C200" s="273"/>
      <c r="D200" s="321"/>
      <c r="E200" s="379"/>
      <c r="F200" s="247"/>
    </row>
    <row r="201" spans="1:6" ht="25.5">
      <c r="A201" s="322">
        <v>1.6</v>
      </c>
      <c r="B201" s="272" t="s">
        <v>367</v>
      </c>
      <c r="C201" s="273">
        <v>210</v>
      </c>
      <c r="D201" s="321" t="s">
        <v>21</v>
      </c>
      <c r="E201" s="379"/>
      <c r="F201" s="247">
        <f>+E201*C201</f>
        <v>0</v>
      </c>
    </row>
    <row r="202" spans="1:6">
      <c r="A202" s="266"/>
      <c r="B202" s="326"/>
      <c r="C202" s="273"/>
      <c r="D202" s="327"/>
      <c r="E202" s="381"/>
      <c r="F202" s="328"/>
    </row>
    <row r="203" spans="1:6">
      <c r="A203" s="323">
        <v>1.7</v>
      </c>
      <c r="B203" s="272" t="s">
        <v>368</v>
      </c>
      <c r="C203" s="273">
        <v>1</v>
      </c>
      <c r="D203" s="269" t="s">
        <v>50</v>
      </c>
      <c r="E203" s="380"/>
      <c r="F203" s="247">
        <f t="shared" si="12"/>
        <v>0</v>
      </c>
    </row>
    <row r="204" spans="1:6">
      <c r="A204" s="248"/>
      <c r="B204" s="272"/>
      <c r="C204" s="273"/>
      <c r="D204" s="271"/>
      <c r="E204" s="244"/>
      <c r="F204" s="325"/>
    </row>
    <row r="205" spans="1:6">
      <c r="A205" s="329">
        <v>2</v>
      </c>
      <c r="B205" s="272" t="s">
        <v>369</v>
      </c>
      <c r="C205" s="273">
        <v>12</v>
      </c>
      <c r="D205" s="271" t="s">
        <v>240</v>
      </c>
      <c r="E205" s="371"/>
      <c r="F205" s="274">
        <f>ROUND((C205*E205),2)</f>
        <v>0</v>
      </c>
    </row>
    <row r="206" spans="1:6">
      <c r="A206" s="329"/>
      <c r="B206" s="272"/>
      <c r="C206" s="273"/>
      <c r="D206" s="271"/>
      <c r="E206" s="371"/>
      <c r="F206" s="274"/>
    </row>
    <row r="207" spans="1:6">
      <c r="A207" s="329">
        <v>3</v>
      </c>
      <c r="B207" s="272" t="s">
        <v>370</v>
      </c>
      <c r="C207" s="273">
        <v>1</v>
      </c>
      <c r="D207" s="271" t="s">
        <v>240</v>
      </c>
      <c r="E207" s="380"/>
      <c r="F207" s="325">
        <f>ROUND(C207*E207,2)</f>
        <v>0</v>
      </c>
    </row>
    <row r="208" spans="1:6">
      <c r="A208" s="329"/>
      <c r="B208" s="272"/>
      <c r="C208" s="273"/>
      <c r="D208" s="271"/>
      <c r="E208" s="380"/>
      <c r="F208" s="325"/>
    </row>
    <row r="209" spans="1:6" ht="14.25">
      <c r="A209" s="329">
        <v>4</v>
      </c>
      <c r="B209" s="272" t="s">
        <v>371</v>
      </c>
      <c r="C209" s="273">
        <v>432.71</v>
      </c>
      <c r="D209" s="271" t="s">
        <v>361</v>
      </c>
      <c r="E209" s="380"/>
      <c r="F209" s="325">
        <f>ROUND(C209*E209,2)</f>
        <v>0</v>
      </c>
    </row>
    <row r="210" spans="1:6">
      <c r="A210" s="329"/>
      <c r="B210" s="272"/>
      <c r="C210" s="273"/>
      <c r="D210" s="271"/>
      <c r="E210" s="380"/>
      <c r="F210" s="325"/>
    </row>
    <row r="211" spans="1:6">
      <c r="A211" s="329">
        <v>5</v>
      </c>
      <c r="B211" s="272" t="s">
        <v>372</v>
      </c>
      <c r="C211" s="273">
        <v>1</v>
      </c>
      <c r="D211" s="271" t="s">
        <v>50</v>
      </c>
      <c r="E211" s="380"/>
      <c r="F211" s="325">
        <f>ROUND(C211*E211,2)</f>
        <v>0</v>
      </c>
    </row>
    <row r="212" spans="1:6">
      <c r="A212" s="248"/>
      <c r="B212" s="272"/>
      <c r="C212" s="273"/>
      <c r="D212" s="271"/>
      <c r="E212" s="380"/>
      <c r="F212" s="325"/>
    </row>
    <row r="213" spans="1:6">
      <c r="A213" s="330"/>
      <c r="B213" s="331" t="s">
        <v>18</v>
      </c>
      <c r="C213" s="332"/>
      <c r="D213" s="332"/>
      <c r="E213" s="382"/>
      <c r="F213" s="334">
        <f>SUM(F11:F212)</f>
        <v>0</v>
      </c>
    </row>
    <row r="214" spans="1:6">
      <c r="A214" s="104"/>
      <c r="B214" s="292"/>
      <c r="C214" s="319"/>
      <c r="D214" s="294"/>
      <c r="E214" s="383"/>
      <c r="F214" s="335"/>
    </row>
    <row r="215" spans="1:6">
      <c r="A215" s="336" t="s">
        <v>27</v>
      </c>
      <c r="B215" s="267" t="s">
        <v>53</v>
      </c>
      <c r="C215" s="268"/>
      <c r="D215" s="269"/>
      <c r="E215" s="380"/>
      <c r="F215" s="61"/>
    </row>
    <row r="216" spans="1:6" ht="51">
      <c r="A216" s="363">
        <v>1</v>
      </c>
      <c r="B216" s="272" t="s">
        <v>384</v>
      </c>
      <c r="C216" s="273">
        <v>1</v>
      </c>
      <c r="D216" s="269" t="s">
        <v>240</v>
      </c>
      <c r="E216" s="380"/>
      <c r="F216" s="61">
        <f>E216*C216</f>
        <v>0</v>
      </c>
    </row>
    <row r="217" spans="1:6" ht="25.5">
      <c r="A217" s="363">
        <v>2</v>
      </c>
      <c r="B217" s="317" t="s">
        <v>373</v>
      </c>
      <c r="C217" s="384"/>
      <c r="D217" s="269" t="s">
        <v>374</v>
      </c>
      <c r="E217" s="380"/>
      <c r="F217" s="61">
        <f>E217*C217</f>
        <v>0</v>
      </c>
    </row>
    <row r="218" spans="1:6">
      <c r="A218" s="77"/>
      <c r="B218" s="78" t="s">
        <v>101</v>
      </c>
      <c r="C218" s="337"/>
      <c r="D218" s="337"/>
      <c r="E218" s="338"/>
      <c r="F218" s="339">
        <f>SUM(F216:F217)</f>
        <v>0</v>
      </c>
    </row>
    <row r="219" spans="1:6">
      <c r="A219" s="10"/>
      <c r="B219" s="11"/>
      <c r="C219" s="273"/>
      <c r="D219" s="296"/>
      <c r="E219" s="10"/>
      <c r="F219" s="12"/>
    </row>
    <row r="220" spans="1:6">
      <c r="A220" s="88"/>
      <c r="B220" s="89" t="s">
        <v>43</v>
      </c>
      <c r="C220" s="340"/>
      <c r="D220" s="340"/>
      <c r="E220" s="333"/>
      <c r="F220" s="334">
        <f>F213+F218</f>
        <v>0</v>
      </c>
    </row>
    <row r="221" spans="1:6">
      <c r="A221" s="365"/>
      <c r="B221" s="366" t="s">
        <v>43</v>
      </c>
      <c r="C221" s="367"/>
      <c r="D221" s="368"/>
      <c r="E221" s="369"/>
      <c r="F221" s="370">
        <f>+F220</f>
        <v>0</v>
      </c>
    </row>
    <row r="222" spans="1:6">
      <c r="A222" s="10"/>
      <c r="B222" s="35"/>
      <c r="C222" s="263"/>
      <c r="D222" s="296"/>
      <c r="E222" s="10"/>
      <c r="F222" s="5"/>
    </row>
    <row r="223" spans="1:6">
      <c r="A223" s="10"/>
      <c r="B223" s="341" t="s">
        <v>0</v>
      </c>
      <c r="C223" s="342"/>
      <c r="D223" s="343"/>
      <c r="E223" s="341"/>
      <c r="F223" s="264"/>
    </row>
    <row r="224" spans="1:6">
      <c r="A224" s="10"/>
      <c r="B224" s="344" t="s">
        <v>375</v>
      </c>
      <c r="C224" s="361">
        <v>0.1</v>
      </c>
      <c r="D224" s="105"/>
      <c r="E224" s="53"/>
      <c r="F224" s="345">
        <f>C224*$F$220</f>
        <v>0</v>
      </c>
    </row>
    <row r="225" spans="1:8">
      <c r="A225" s="10"/>
      <c r="B225" s="344" t="s">
        <v>376</v>
      </c>
      <c r="C225" s="361">
        <v>0.03</v>
      </c>
      <c r="D225" s="105"/>
      <c r="E225" s="53"/>
      <c r="F225" s="345">
        <f>C225*$F$220</f>
        <v>0</v>
      </c>
    </row>
    <row r="226" spans="1:8">
      <c r="A226" s="10"/>
      <c r="B226" s="344" t="s">
        <v>377</v>
      </c>
      <c r="C226" s="361">
        <v>0.04</v>
      </c>
      <c r="D226" s="105"/>
      <c r="E226" s="53"/>
      <c r="F226" s="345">
        <f>C226*$F$220</f>
        <v>0</v>
      </c>
    </row>
    <row r="227" spans="1:8">
      <c r="A227" s="10"/>
      <c r="B227" s="344" t="s">
        <v>378</v>
      </c>
      <c r="C227" s="361">
        <v>0.03</v>
      </c>
      <c r="D227" s="105"/>
      <c r="E227" s="53"/>
      <c r="F227" s="345">
        <f>C227*$F$220</f>
        <v>0</v>
      </c>
    </row>
    <row r="228" spans="1:8">
      <c r="A228" s="10"/>
      <c r="B228" s="344" t="s">
        <v>379</v>
      </c>
      <c r="C228" s="361">
        <v>0.05</v>
      </c>
      <c r="D228" s="105"/>
      <c r="E228" s="53"/>
      <c r="F228" s="345">
        <f>C228*$F$220</f>
        <v>0</v>
      </c>
    </row>
    <row r="229" spans="1:8">
      <c r="A229" s="10"/>
      <c r="B229" s="344" t="s">
        <v>380</v>
      </c>
      <c r="C229" s="361">
        <v>0.01</v>
      </c>
      <c r="D229" s="105"/>
      <c r="E229" s="53"/>
      <c r="F229" s="345">
        <f>C229*$F$220</f>
        <v>0</v>
      </c>
    </row>
    <row r="230" spans="1:8">
      <c r="A230" s="10"/>
      <c r="B230" s="344" t="s">
        <v>381</v>
      </c>
      <c r="C230" s="361">
        <v>0.18</v>
      </c>
      <c r="D230" s="105"/>
      <c r="E230" s="53"/>
      <c r="F230" s="345">
        <f>C230*$F$224</f>
        <v>0</v>
      </c>
    </row>
    <row r="231" spans="1:8">
      <c r="A231" s="10"/>
      <c r="B231" s="346" t="s">
        <v>45</v>
      </c>
      <c r="C231" s="362">
        <v>1E-3</v>
      </c>
      <c r="D231" s="105"/>
      <c r="E231" s="53"/>
      <c r="F231" s="345">
        <f>C231*$F$220</f>
        <v>0</v>
      </c>
    </row>
    <row r="232" spans="1:8">
      <c r="A232" s="10"/>
      <c r="B232" s="347" t="s">
        <v>382</v>
      </c>
      <c r="C232" s="361">
        <v>0.05</v>
      </c>
      <c r="D232" s="4"/>
      <c r="E232" s="5"/>
      <c r="F232" s="345">
        <f>C232*$F$220</f>
        <v>0</v>
      </c>
    </row>
    <row r="233" spans="1:8">
      <c r="A233" s="10"/>
      <c r="B233" s="60" t="s">
        <v>385</v>
      </c>
      <c r="C233" s="364">
        <v>1</v>
      </c>
      <c r="D233" s="4" t="s">
        <v>240</v>
      </c>
      <c r="E233" s="61"/>
      <c r="F233" s="246">
        <f>ROUND(C233*E233,2)</f>
        <v>0</v>
      </c>
    </row>
    <row r="234" spans="1:8">
      <c r="A234" s="4"/>
      <c r="B234" s="349" t="s">
        <v>57</v>
      </c>
      <c r="C234" s="350"/>
      <c r="D234" s="348"/>
      <c r="E234" s="348"/>
      <c r="F234" s="351">
        <f>SUM(F224:F233)</f>
        <v>0</v>
      </c>
    </row>
    <row r="235" spans="1:8">
      <c r="A235" s="4"/>
      <c r="B235" s="264"/>
      <c r="C235" s="263"/>
      <c r="D235" s="37"/>
      <c r="E235" s="36"/>
      <c r="F235" s="39"/>
    </row>
    <row r="236" spans="1:8">
      <c r="A236" s="10"/>
      <c r="B236" s="35"/>
      <c r="C236" s="263"/>
      <c r="D236" s="352"/>
      <c r="E236" s="353"/>
      <c r="F236" s="354"/>
    </row>
    <row r="237" spans="1:8">
      <c r="A237" s="82"/>
      <c r="B237" s="89" t="s">
        <v>46</v>
      </c>
      <c r="C237" s="259"/>
      <c r="D237" s="85"/>
      <c r="E237" s="86"/>
      <c r="F237" s="87">
        <f>+F221+F234</f>
        <v>0</v>
      </c>
    </row>
    <row r="238" spans="1:8">
      <c r="E238" s="18"/>
      <c r="F238" s="18"/>
      <c r="G238" s="18"/>
      <c r="H238" s="18"/>
    </row>
    <row r="244" spans="1:1">
      <c r="A244" s="348"/>
    </row>
    <row r="346" spans="192:197">
      <c r="GJ346" s="15"/>
      <c r="GK346" s="16"/>
      <c r="GL346" s="3"/>
      <c r="GO346" s="15"/>
    </row>
    <row r="347" spans="192:197">
      <c r="GJ347" s="17"/>
      <c r="GK347" s="18"/>
      <c r="GL347" s="19"/>
    </row>
    <row r="348" spans="192:197">
      <c r="GJ348" s="17"/>
      <c r="GK348" s="18"/>
      <c r="GL348" s="19"/>
      <c r="GM348" s="2"/>
      <c r="GO348" s="17"/>
    </row>
    <row r="349" spans="192:197">
      <c r="GJ349" s="17"/>
      <c r="GK349" s="18"/>
      <c r="GL349" s="19"/>
      <c r="GM349" s="2"/>
      <c r="GO349" s="17"/>
    </row>
    <row r="350" spans="192:197">
      <c r="GJ350" s="17"/>
      <c r="GK350" s="18"/>
      <c r="GL350" s="19"/>
      <c r="GM350" s="2"/>
      <c r="GO350" s="17"/>
    </row>
    <row r="351" spans="192:197">
      <c r="GJ351" s="17"/>
      <c r="GK351" s="18"/>
      <c r="GL351" s="19"/>
      <c r="GM351" s="2"/>
      <c r="GO351" s="17"/>
    </row>
    <row r="352" spans="192:197">
      <c r="GJ352" s="17"/>
      <c r="GK352" s="18"/>
      <c r="GL352" s="19"/>
      <c r="GM352" s="2"/>
      <c r="GO352" s="17"/>
    </row>
    <row r="353" spans="192:197">
      <c r="GJ353" s="17"/>
      <c r="GK353" s="18"/>
      <c r="GL353" s="19"/>
      <c r="GM353" s="2"/>
      <c r="GO353" s="17"/>
    </row>
    <row r="354" spans="192:197">
      <c r="GJ354" s="17"/>
      <c r="GK354" s="18"/>
      <c r="GL354" s="19"/>
      <c r="GM354" s="2"/>
      <c r="GO354" s="17"/>
    </row>
    <row r="355" spans="192:197">
      <c r="GJ355" s="17"/>
      <c r="GK355" s="18"/>
      <c r="GL355" s="19"/>
      <c r="GM355" s="2"/>
      <c r="GO355" s="17"/>
    </row>
    <row r="356" spans="192:197">
      <c r="GJ356" s="17"/>
      <c r="GK356" s="18"/>
      <c r="GM356" s="2"/>
      <c r="GO356" s="17"/>
    </row>
    <row r="357" spans="192:197">
      <c r="GJ357" s="17"/>
      <c r="GK357" s="18"/>
      <c r="GL357" s="19"/>
      <c r="GM357" s="2"/>
      <c r="GO357" s="17"/>
    </row>
    <row r="358" spans="192:197">
      <c r="GJ358" s="17"/>
      <c r="GK358" s="18"/>
      <c r="GL358" s="19"/>
      <c r="GM358" s="2"/>
      <c r="GO358" s="17"/>
    </row>
    <row r="359" spans="192:197">
      <c r="GJ359" s="17"/>
      <c r="GK359" s="18"/>
      <c r="GL359" s="19"/>
      <c r="GM359" s="2"/>
      <c r="GO359" s="17"/>
    </row>
    <row r="360" spans="192:197">
      <c r="GJ360" s="17"/>
      <c r="GK360" s="18"/>
      <c r="GL360" s="19"/>
      <c r="GM360" s="2"/>
      <c r="GO360" s="17"/>
    </row>
    <row r="361" spans="192:197">
      <c r="GJ361" s="17"/>
      <c r="GK361" s="18"/>
      <c r="GL361" s="19"/>
      <c r="GM361" s="2"/>
      <c r="GO361" s="17"/>
    </row>
    <row r="362" spans="192:197">
      <c r="GJ362" s="17"/>
      <c r="GK362" s="18"/>
      <c r="GL362" s="19"/>
      <c r="GM362" s="2"/>
      <c r="GO362" s="17"/>
    </row>
    <row r="363" spans="192:197">
      <c r="GJ363" s="17"/>
      <c r="GK363" s="18"/>
      <c r="GL363" s="19"/>
      <c r="GM363" s="2"/>
      <c r="GO363" s="17"/>
    </row>
    <row r="364" spans="192:197">
      <c r="GJ364" s="17"/>
      <c r="GK364" s="18"/>
      <c r="GL364" s="19"/>
      <c r="GM364" s="2"/>
      <c r="GO364" s="17"/>
    </row>
    <row r="365" spans="192:197">
      <c r="GJ365" s="17"/>
      <c r="GK365" s="18"/>
      <c r="GL365" s="19"/>
    </row>
    <row r="366" spans="192:197">
      <c r="GJ366" s="17"/>
      <c r="GK366" s="18"/>
      <c r="GL366" s="19"/>
    </row>
    <row r="367" spans="192:197">
      <c r="GJ367" s="17"/>
      <c r="GK367" s="18"/>
      <c r="GL367" s="19"/>
    </row>
    <row r="368" spans="192:197">
      <c r="GJ368" s="17"/>
      <c r="GK368" s="18"/>
      <c r="GL368" s="19"/>
    </row>
    <row r="369" spans="192:194">
      <c r="GJ369" s="17"/>
      <c r="GK369" s="18"/>
      <c r="GL369" s="19"/>
    </row>
    <row r="370" spans="192:194">
      <c r="GJ370" s="17"/>
      <c r="GK370" s="18"/>
      <c r="GL370" s="19"/>
    </row>
    <row r="371" spans="192:194">
      <c r="GJ371" s="17"/>
      <c r="GK371" s="18"/>
      <c r="GL371" s="19"/>
    </row>
    <row r="372" spans="192:194">
      <c r="GJ372" s="17"/>
      <c r="GK372" s="18"/>
      <c r="GL372" s="19"/>
    </row>
    <row r="373" spans="192:194">
      <c r="GJ373" s="17"/>
      <c r="GK373" s="18"/>
      <c r="GL373" s="19"/>
    </row>
    <row r="374" spans="192:194">
      <c r="GJ374" s="17"/>
      <c r="GK374" s="18"/>
      <c r="GL374" s="19"/>
    </row>
    <row r="375" spans="192:194">
      <c r="GJ375" s="17"/>
      <c r="GK375" s="18"/>
      <c r="GL375" s="19"/>
    </row>
    <row r="376" spans="192:194">
      <c r="GJ376" s="17"/>
      <c r="GK376" s="18"/>
      <c r="GL376" s="19"/>
    </row>
    <row r="377" spans="192:194">
      <c r="GJ377" s="17"/>
      <c r="GK377" s="18"/>
      <c r="GL377" s="19"/>
    </row>
    <row r="378" spans="192:194">
      <c r="GJ378" s="17"/>
      <c r="GK378" s="18"/>
      <c r="GL378" s="19"/>
    </row>
    <row r="379" spans="192:194">
      <c r="GJ379" s="17"/>
      <c r="GK379" s="18"/>
      <c r="GL379" s="19"/>
    </row>
  </sheetData>
  <sheetProtection password="8A46" sheet="1" objects="1" scenarios="1"/>
  <autoFilter ref="A5:F233"/>
  <mergeCells count="1">
    <mergeCell ref="A4:F4"/>
  </mergeCells>
  <dataValidations count="1">
    <dataValidation type="list" allowBlank="1" showInputMessage="1" showErrorMessage="1" sqref="B3">
      <formula1>#REF!</formula1>
    </dataValidation>
  </dataValidations>
  <printOptions horizontalCentered="1"/>
  <pageMargins left="0.19685039370078741" right="0.19685039370078741" top="0.59055118110236227" bottom="0.35433070866141736" header="0" footer="0.27559055118110237"/>
  <pageSetup scale="95" fitToWidth="0" orientation="portrait" r:id="rId1"/>
  <headerFooter alignWithMargins="0">
    <oddFooter>&amp;C&amp;P de &amp;N&amp;R&amp;A</oddFooter>
  </headerFooter>
  <rowBreaks count="5" manualBreakCount="5">
    <brk id="38" max="5" man="1"/>
    <brk id="75" max="5" man="1"/>
    <brk id="126" max="5" man="1"/>
    <brk id="170" max="5" man="1"/>
    <brk id="21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PRESUPUESTO (2)</vt:lpstr>
      <vt:lpstr>Planta Pot. 75 lps Monte Plata</vt:lpstr>
      <vt:lpstr>'Planta Pot. 75 lps Monte Plata'!Área_de_impresión</vt:lpstr>
      <vt:lpstr>'PRESUPUESTO (2)'!Área_de_impresión</vt:lpstr>
      <vt:lpstr>'Planta Pot. 75 lps Monte Plata'!Títulos_a_imprimir</vt:lpstr>
      <vt:lpstr>'PRESUPUESTO (2)'!Títulos_a_imprimir</vt:lpstr>
    </vt:vector>
  </TitlesOfParts>
  <Company>UEAR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JOSE-PRESUPUESTO</dc:creator>
  <cp:lastModifiedBy>Sonia Esther Rodríguez Restituyo</cp:lastModifiedBy>
  <cp:lastPrinted>2021-06-23T16:36:57Z</cp:lastPrinted>
  <dcterms:created xsi:type="dcterms:W3CDTF">2006-09-01T15:53:30Z</dcterms:created>
  <dcterms:modified xsi:type="dcterms:W3CDTF">2021-06-23T16:39:01Z</dcterms:modified>
</cp:coreProperties>
</file>