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tabRatio="938"/>
  </bookViews>
  <sheets>
    <sheet name="MAGRO, MI   LM Y RED EL FUNDO  " sheetId="6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[1]PRESUPUESTO!#REF!</definedName>
    <definedName name="\z">[1]PRESUPUESTO!#REF!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[5]INS!#REF!</definedName>
    <definedName name="ACUEDUCTO">[5]INS!#REF!</definedName>
    <definedName name="ACUEDUCTO_8" localSheetId="0">#REF!</definedName>
    <definedName name="ACUEDUCTO_8">#REF!</definedName>
    <definedName name="ADA" localSheetId="0">'[6]CUB-10181-3(Rescision)'!#REF!</definedName>
    <definedName name="ADA">'[6]CUB-10181-3(Rescision)'!#REF!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[7]M.O.!$C$12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[7]M.O.!#REF!</definedName>
    <definedName name="analiis">[7]M.O.!#REF!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'MAGRO, MI   LM Y RED EL FUNDO  '!$A$1:$F$365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[8]M.O.!#REF!</definedName>
    <definedName name="as">[8]M.O.!#REF!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[5]INS!#REF!</definedName>
    <definedName name="AYCARP">[5]INS!#REF!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[9]ADDENDA!#REF!</definedName>
    <definedName name="b">[9]ADDENDA!#REF!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[10]INSU!$B$42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[7]M.O.!$C$9</definedName>
    <definedName name="BRIGADATOPOGRAFICA_6" localSheetId="0">#REF!</definedName>
    <definedName name="BRIGADATOPOGRAFICA_6">#REF!</definedName>
    <definedName name="BVNBVNBV" localSheetId="0">[11]M.O.!#REF!</definedName>
    <definedName name="BVNBVNBV">[11]M.O.!#REF!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 localSheetId="0">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[7]M.O.!#REF!</definedName>
    <definedName name="CARACOL">[7]M.O.!#REF!</definedName>
    <definedName name="CARANTEPECHO" localSheetId="0">[7]M.O.!#REF!</definedName>
    <definedName name="CARANTEPECHO">[7]M.O.!#REF!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[7]M.O.!#REF!</definedName>
    <definedName name="CARCOL30">[7]M.O.!#REF!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[7]M.O.!#REF!</definedName>
    <definedName name="CARCOL50">[7]M.O.!#REF!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[7]M.O.!#REF!</definedName>
    <definedName name="CARCOL51">[7]M.O.!#REF!</definedName>
    <definedName name="CARCOLAMARRE" localSheetId="0">[7]M.O.!#REF!</definedName>
    <definedName name="CARCOLAMARRE">[7]M.O.!#REF!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[7]M.O.!#REF!</definedName>
    <definedName name="CARLOSAPLA">[7]M.O.!#REF!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[7]M.O.!#REF!</definedName>
    <definedName name="CARLOSAVARIASAGUAS">[7]M.O.!#REF!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[7]M.O.!#REF!</definedName>
    <definedName name="CARMURO">[7]M.O.!#REF!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[5]INS!#REF!</definedName>
    <definedName name="CARP1">[5]INS!#REF!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[5]INS!#REF!</definedName>
    <definedName name="CARP2">[5]INS!#REF!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[7]M.O.!#REF!</definedName>
    <definedName name="CARPDINTEL">[7]M.O.!#REF!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[7]M.O.!#REF!</definedName>
    <definedName name="CARPVIGA2040">[7]M.O.!#REF!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[7]M.O.!#REF!</definedName>
    <definedName name="CARPVIGA3050">[7]M.O.!#REF!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[7]M.O.!#REF!</definedName>
    <definedName name="CARPVIGA3060">[7]M.O.!#REF!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[7]M.O.!#REF!</definedName>
    <definedName name="CARPVIGA4080">[7]M.O.!#REF!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[7]M.O.!#REF!</definedName>
    <definedName name="CARRAMPA">[7]M.O.!#REF!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[7]M.O.!#REF!</definedName>
    <definedName name="CASABE">[7]M.O.!#REF!</definedName>
    <definedName name="CASABE_8" localSheetId="0">#REF!</definedName>
    <definedName name="CASABE_8">#REF!</definedName>
    <definedName name="CASBESTO" localSheetId="0">[7]M.O.!#REF!</definedName>
    <definedName name="CASBESTO">[7]M.O.!#REF!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[5]INS!#REF!</definedName>
    <definedName name="CBLOCK10">[5]INS!#REF!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'[13]LISTADO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[10]INSU!$B$104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[15]INSU!$D$284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[15]INSU!$D$298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[5]INS!#REF!</definedName>
    <definedName name="COPIA">[5]INS!#REF!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[9]ADDENDA!#REF!</definedName>
    <definedName name="cuadro">[9]ADDENDA!#REF!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[7]M.O.!#REF!</definedName>
    <definedName name="CZINC">[7]M.O.!#REF!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[8]M.O.!#REF!</definedName>
    <definedName name="derop">[8]M.O.!#REF!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[16]INS!#REF!</definedName>
    <definedName name="donatelo">[16]INS!#REF!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NCION">[17]FUNCION!$C$16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[5]INS!$D$561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[3]M.O.!#REF!</definedName>
    <definedName name="H">[3]M.O.!#REF!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[7]M.O.!#REF!</definedName>
    <definedName name="ilma">[7]M.O.!#REF!</definedName>
    <definedName name="impresion_2" localSheetId="0">[18]Directos!#REF!</definedName>
    <definedName name="impresion_2">[18]Directos!#REF!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[8]M.O.!$C$10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[15]INSU!$D$231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[15]INSU!$D$234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[7]M.O.!#REF!</definedName>
    <definedName name="k">[7]M.O.!#REF!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[10]INSU!$B$41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>[7]M.O.!$C$10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[5]INS!#REF!</definedName>
    <definedName name="MAESTROCARP">[5]INS!#REF!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[5]INS!#REF!</definedName>
    <definedName name="MOPISOCERAMICA">[5]INS!#REF!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[19]Insumos!#REF!</definedName>
    <definedName name="NADA">[19]Insumos!#REF!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[19]Insumos!#REF!</definedName>
    <definedName name="NINGUNA">[19]Insumos!#REF!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[14]SALARIOS!$C$10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[20]peso!#REF!</definedName>
    <definedName name="p">[20]peso!#REF!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[10]MO!$B$11</definedName>
    <definedName name="PEONCARP" localSheetId="0">[5]INS!#REF!</definedName>
    <definedName name="PEONCARP">[5]INS!#REF!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[14]INS!$D$770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[10]INSU!$B$103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[10]INSU!$B$90</definedName>
    <definedName name="PLIGADORA2">[5]INS!$D$563</definedName>
    <definedName name="PLIGADORA2_6" localSheetId="0">#REF!</definedName>
    <definedName name="PLIGADORA2_6">#REF!</definedName>
    <definedName name="PLOMERO" localSheetId="0">[5]INS!#REF!</definedName>
    <definedName name="PLOMERO">[5]INS!#REF!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[5]INS!#REF!</definedName>
    <definedName name="PLOMEROAYUDANTE">[5]INS!#REF!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[5]INS!#REF!</definedName>
    <definedName name="PLOMEROOFICIAL">[5]INS!#REF!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[12]precios!#REF!</definedName>
    <definedName name="pmadera2162">[12]precios!#REF!</definedName>
    <definedName name="pmadera2162_8" localSheetId="0">#REF!</definedName>
    <definedName name="pmadera2162_8">#REF!</definedName>
    <definedName name="po">[21]PRESUPUESTO!$O$9:$O$236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[22]Precios!$A$4:$F$1576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[5]INS!$D$568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[23]INS!#REF!</definedName>
    <definedName name="QQ">[23]INS!#REF!</definedName>
    <definedName name="QQQ" localSheetId="0">[3]M.O.!#REF!</definedName>
    <definedName name="QQQ">[3]M.O.!#REF!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[21]PRESUPUESTO!$M$10:$AH$731</definedName>
    <definedName name="qwe">[24]INSU!$D$133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[25]COF!$G$733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[7]M.O.!$C$12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'MAGRO, MI   LM Y RED EL FUNDO  '!$1:$8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>[15]INSU!$D$242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[15]INSU!$D$244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[23]INS!$D$561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45621"/>
</workbook>
</file>

<file path=xl/calcChain.xml><?xml version="1.0" encoding="utf-8"?>
<calcChain xmlns="http://schemas.openxmlformats.org/spreadsheetml/2006/main">
  <c r="F13" i="60" l="1"/>
  <c r="F338" i="60" l="1"/>
  <c r="F336" i="60"/>
  <c r="F335" i="60"/>
  <c r="F337" i="60" s="1"/>
  <c r="F331" i="60"/>
  <c r="F330" i="60"/>
  <c r="F329" i="60"/>
  <c r="F328" i="60"/>
  <c r="F327" i="60"/>
  <c r="F326" i="60"/>
  <c r="F325" i="60"/>
  <c r="F324" i="60"/>
  <c r="F323" i="60"/>
  <c r="F322" i="60"/>
  <c r="F321" i="60"/>
  <c r="F320" i="60"/>
  <c r="F319" i="60"/>
  <c r="F318" i="60"/>
  <c r="F317" i="60"/>
  <c r="F316" i="60"/>
  <c r="F315" i="60"/>
  <c r="F314" i="60"/>
  <c r="F313" i="60"/>
  <c r="F312" i="60"/>
  <c r="F311" i="60"/>
  <c r="F310" i="60"/>
  <c r="F309" i="60"/>
  <c r="F308" i="60"/>
  <c r="F307" i="60"/>
  <c r="F306" i="60"/>
  <c r="F305" i="60"/>
  <c r="F304" i="60"/>
  <c r="F303" i="60"/>
  <c r="F302" i="60"/>
  <c r="F301" i="60"/>
  <c r="F300" i="60"/>
  <c r="F299" i="60"/>
  <c r="F298" i="60"/>
  <c r="F297" i="60"/>
  <c r="F296" i="60"/>
  <c r="F295" i="60"/>
  <c r="F294" i="60"/>
  <c r="F293" i="60"/>
  <c r="F292" i="60"/>
  <c r="F291" i="60"/>
  <c r="F290" i="60"/>
  <c r="F289" i="60"/>
  <c r="F288" i="60"/>
  <c r="F287" i="60"/>
  <c r="F286" i="60"/>
  <c r="F285" i="60"/>
  <c r="F284" i="60"/>
  <c r="F283" i="60"/>
  <c r="F282" i="60"/>
  <c r="F281" i="60"/>
  <c r="F280" i="60"/>
  <c r="F279" i="60"/>
  <c r="F278" i="60"/>
  <c r="F277" i="60"/>
  <c r="F276" i="60"/>
  <c r="F275" i="60"/>
  <c r="F274" i="60"/>
  <c r="F273" i="60"/>
  <c r="F272" i="60"/>
  <c r="F271" i="60"/>
  <c r="F270" i="60"/>
  <c r="F269" i="60"/>
  <c r="F268" i="60"/>
  <c r="F267" i="60"/>
  <c r="F266" i="60"/>
  <c r="F265" i="60"/>
  <c r="F264" i="60"/>
  <c r="F263" i="60"/>
  <c r="F262" i="60"/>
  <c r="F261" i="60"/>
  <c r="F260" i="60"/>
  <c r="F259" i="60"/>
  <c r="F258" i="60"/>
  <c r="F257" i="60"/>
  <c r="F256" i="60"/>
  <c r="F255" i="60"/>
  <c r="F254" i="60"/>
  <c r="F253" i="60"/>
  <c r="F252" i="60"/>
  <c r="F251" i="60"/>
  <c r="F250" i="60"/>
  <c r="F249" i="60"/>
  <c r="F248" i="60"/>
  <c r="F247" i="60"/>
  <c r="F246" i="60"/>
  <c r="F245" i="60"/>
  <c r="F244" i="60"/>
  <c r="F243" i="60"/>
  <c r="F242" i="60"/>
  <c r="F241" i="60"/>
  <c r="F240" i="60"/>
  <c r="F239" i="60"/>
  <c r="F238" i="60"/>
  <c r="F237" i="60"/>
  <c r="F236" i="60"/>
  <c r="F235" i="60"/>
  <c r="F234" i="60"/>
  <c r="F233" i="60"/>
  <c r="F232" i="60"/>
  <c r="F231" i="60"/>
  <c r="F230" i="60"/>
  <c r="F229" i="60"/>
  <c r="F228" i="60"/>
  <c r="F227" i="60"/>
  <c r="F226" i="60"/>
  <c r="F224" i="60"/>
  <c r="F223" i="60"/>
  <c r="F222" i="60"/>
  <c r="F221" i="60"/>
  <c r="F220" i="60"/>
  <c r="F219" i="60"/>
  <c r="F218" i="60"/>
  <c r="F217" i="60"/>
  <c r="F216" i="60"/>
  <c r="F215" i="60"/>
  <c r="F214" i="60"/>
  <c r="F213" i="60"/>
  <c r="F212" i="60"/>
  <c r="F211" i="60"/>
  <c r="F210" i="60"/>
  <c r="F209" i="60"/>
  <c r="F208" i="60"/>
  <c r="F207" i="60"/>
  <c r="F206" i="60"/>
  <c r="F205" i="60"/>
  <c r="F204" i="60"/>
  <c r="F203" i="60"/>
  <c r="F202" i="60"/>
  <c r="F201" i="60"/>
  <c r="F200" i="60"/>
  <c r="F199" i="60"/>
  <c r="F198" i="60"/>
  <c r="F197" i="60"/>
  <c r="F196" i="60"/>
  <c r="F195" i="60"/>
  <c r="F194" i="60"/>
  <c r="F193" i="60"/>
  <c r="F192" i="60"/>
  <c r="F191" i="60"/>
  <c r="F190" i="60"/>
  <c r="F189" i="60"/>
  <c r="F188" i="60"/>
  <c r="F187" i="60"/>
  <c r="F186" i="60"/>
  <c r="F185" i="60"/>
  <c r="F184" i="60"/>
  <c r="F183" i="60"/>
  <c r="F182" i="60"/>
  <c r="F181" i="60"/>
  <c r="F180" i="60"/>
  <c r="F179" i="60"/>
  <c r="F178" i="60"/>
  <c r="F177" i="60"/>
  <c r="F176" i="60"/>
  <c r="F175" i="60"/>
  <c r="F174" i="60"/>
  <c r="F173" i="60"/>
  <c r="F172" i="60"/>
  <c r="F171" i="60"/>
  <c r="F170" i="60"/>
  <c r="F169" i="60"/>
  <c r="F168" i="60"/>
  <c r="F167" i="60"/>
  <c r="F166" i="60"/>
  <c r="F165" i="60"/>
  <c r="F163" i="60"/>
  <c r="F162" i="60"/>
  <c r="F161" i="60"/>
  <c r="F157" i="60"/>
  <c r="F151" i="60"/>
  <c r="F150" i="60"/>
  <c r="F149" i="60"/>
  <c r="F148" i="60"/>
  <c r="F147" i="60"/>
  <c r="F146" i="60"/>
  <c r="F145" i="60"/>
  <c r="F144" i="60"/>
  <c r="F142" i="60"/>
  <c r="F141" i="60"/>
  <c r="F140" i="60"/>
  <c r="F137" i="60"/>
  <c r="F135" i="60"/>
  <c r="F133" i="60"/>
  <c r="F132" i="60"/>
  <c r="F131" i="60"/>
  <c r="F130" i="60"/>
  <c r="F129" i="60"/>
  <c r="F128" i="60"/>
  <c r="F127" i="60"/>
  <c r="F126" i="60"/>
  <c r="F125" i="60"/>
  <c r="F124" i="60"/>
  <c r="F123" i="60"/>
  <c r="F122" i="60"/>
  <c r="F121" i="60"/>
  <c r="F120" i="60"/>
  <c r="F119" i="60"/>
  <c r="F117" i="60"/>
  <c r="F116" i="60"/>
  <c r="F115" i="60"/>
  <c r="F114" i="60"/>
  <c r="F113" i="60"/>
  <c r="F112" i="60"/>
  <c r="F111" i="60"/>
  <c r="F110" i="60"/>
  <c r="F109" i="60"/>
  <c r="F108" i="60"/>
  <c r="F105" i="60"/>
  <c r="F103" i="60"/>
  <c r="F102" i="60"/>
  <c r="F101" i="60"/>
  <c r="F100" i="60"/>
  <c r="F99" i="60"/>
  <c r="F96" i="60"/>
  <c r="F95" i="60"/>
  <c r="F94" i="60"/>
  <c r="F93" i="60"/>
  <c r="F92" i="60"/>
  <c r="F91" i="60"/>
  <c r="F90" i="60"/>
  <c r="F89" i="60"/>
  <c r="F88" i="60"/>
  <c r="F87" i="60"/>
  <c r="F86" i="60"/>
  <c r="F85" i="60"/>
  <c r="F84" i="60"/>
  <c r="F83" i="60"/>
  <c r="F82" i="60"/>
  <c r="F80" i="60"/>
  <c r="F79" i="60"/>
  <c r="F78" i="60"/>
  <c r="F77" i="60"/>
  <c r="F76" i="60"/>
  <c r="F73" i="60"/>
  <c r="F72" i="60"/>
  <c r="F71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52" i="60"/>
  <c r="F51" i="60"/>
  <c r="F50" i="60"/>
  <c r="F49" i="60"/>
  <c r="F48" i="60"/>
  <c r="F47" i="60"/>
  <c r="F46" i="60"/>
  <c r="F45" i="60"/>
  <c r="F44" i="60"/>
  <c r="F43" i="60"/>
  <c r="F42" i="60"/>
  <c r="F39" i="60"/>
  <c r="F38" i="60"/>
  <c r="F37" i="60"/>
  <c r="F36" i="60"/>
  <c r="F35" i="60"/>
  <c r="F32" i="60"/>
  <c r="F31" i="60"/>
  <c r="F30" i="60"/>
  <c r="F29" i="60"/>
  <c r="F28" i="60"/>
  <c r="F25" i="60"/>
  <c r="F24" i="60"/>
  <c r="F23" i="60"/>
  <c r="F22" i="60"/>
  <c r="F21" i="60"/>
  <c r="F19" i="60"/>
  <c r="F18" i="60"/>
  <c r="F17" i="60"/>
  <c r="F143" i="60"/>
  <c r="A139" i="60"/>
  <c r="A140" i="60" s="1"/>
  <c r="A141" i="60" s="1"/>
  <c r="F134" i="60"/>
  <c r="F118" i="60"/>
  <c r="A72" i="60"/>
  <c r="F15" i="60"/>
  <c r="T324" i="60"/>
  <c r="R324" i="60"/>
  <c r="P324" i="60"/>
  <c r="O324" i="60"/>
  <c r="A319" i="60"/>
  <c r="A329" i="60" s="1"/>
  <c r="A330" i="60" s="1"/>
  <c r="A331" i="60" s="1"/>
  <c r="A282" i="60"/>
  <c r="A283" i="60" s="1"/>
  <c r="A284" i="60" s="1"/>
  <c r="A285" i="60" s="1"/>
  <c r="A286" i="60" s="1"/>
  <c r="A287" i="60" s="1"/>
  <c r="A275" i="60"/>
  <c r="A276" i="60" s="1"/>
  <c r="A277" i="60" s="1"/>
  <c r="A278" i="60" s="1"/>
  <c r="A279" i="60" s="1"/>
  <c r="N248" i="60"/>
  <c r="O248" i="60" s="1"/>
  <c r="N247" i="60"/>
  <c r="O247" i="60" s="1"/>
  <c r="N246" i="60"/>
  <c r="O246" i="60" s="1"/>
  <c r="N245" i="60"/>
  <c r="O245" i="60" s="1"/>
  <c r="N244" i="60"/>
  <c r="O244" i="60" s="1"/>
  <c r="N243" i="60"/>
  <c r="O243" i="60" s="1"/>
  <c r="A239" i="60"/>
  <c r="F225" i="60"/>
  <c r="F160" i="60"/>
  <c r="F159" i="60"/>
  <c r="F158" i="60"/>
  <c r="F332" i="60" l="1"/>
  <c r="F152" i="60"/>
  <c r="F339" i="60" s="1"/>
  <c r="A320" i="60"/>
  <c r="A321" i="60" s="1"/>
  <c r="A322" i="60" s="1"/>
  <c r="A323" i="60" s="1"/>
  <c r="A324" i="60" s="1"/>
  <c r="A325" i="60" s="1"/>
  <c r="A326" i="60" s="1"/>
  <c r="A327" i="60" s="1"/>
  <c r="A149" i="60"/>
  <c r="A150" i="60" s="1"/>
  <c r="A151" i="60" s="1"/>
  <c r="A142" i="60"/>
  <c r="A143" i="60" s="1"/>
  <c r="A144" i="60" s="1"/>
  <c r="A145" i="60" s="1"/>
  <c r="A146" i="60" s="1"/>
  <c r="A147" i="60" s="1"/>
  <c r="F340" i="60" l="1"/>
  <c r="F348" i="60" s="1"/>
  <c r="F351" i="60" l="1"/>
  <c r="F347" i="60"/>
  <c r="F343" i="60"/>
  <c r="F350" i="60" s="1"/>
  <c r="F346" i="60"/>
  <c r="F342" i="60"/>
  <c r="F353" i="60"/>
  <c r="F349" i="60"/>
  <c r="F345" i="60"/>
  <c r="F352" i="60"/>
  <c r="F344" i="60"/>
  <c r="F354" i="60" l="1"/>
  <c r="F356" i="60" s="1"/>
</calcChain>
</file>

<file path=xl/comments1.xml><?xml version="1.0" encoding="utf-8"?>
<comments xmlns="http://schemas.openxmlformats.org/spreadsheetml/2006/main">
  <authors>
    <author>COSTOS</author>
  </authors>
  <commentList>
    <comment ref="F6" authorId="0">
      <text>
        <r>
          <rPr>
            <b/>
            <sz val="8"/>
            <color indexed="81"/>
            <rFont val="Tahoma"/>
            <family val="2"/>
          </rPr>
          <t>Depto. De Eval. De Costos de Obras 
Digitado por:
CLAUDIA DE LEON</t>
        </r>
      </text>
    </comment>
  </commentList>
</comments>
</file>

<file path=xl/sharedStrings.xml><?xml version="1.0" encoding="utf-8"?>
<sst xmlns="http://schemas.openxmlformats.org/spreadsheetml/2006/main" count="611" uniqueCount="270">
  <si>
    <t>P.U. (RD$)</t>
  </si>
  <si>
    <t>Valor (RD$)</t>
  </si>
  <si>
    <t>Cant.</t>
  </si>
  <si>
    <t>Unid.</t>
  </si>
  <si>
    <t>SUB-TOTAL GENERAL</t>
  </si>
  <si>
    <t>A</t>
  </si>
  <si>
    <t>SUMINISTRO DE TUBERIA</t>
  </si>
  <si>
    <t>PRELIMINARES</t>
  </si>
  <si>
    <t>COLOCACION DE TUBERIAS</t>
  </si>
  <si>
    <t>M</t>
  </si>
  <si>
    <t>8.1.1</t>
  </si>
  <si>
    <t>GASTOS ADMINISTRATIVOS</t>
  </si>
  <si>
    <t>HONORARIOS PROFESIONALES</t>
  </si>
  <si>
    <t>SUPERVISION DE LA OBRA</t>
  </si>
  <si>
    <t>GASTOS DE TRANSPORTE</t>
  </si>
  <si>
    <t>LEY 6-86</t>
  </si>
  <si>
    <t>TOTAL GASTOS INDIRECTOS</t>
  </si>
  <si>
    <t xml:space="preserve">MANO DE OBRA </t>
  </si>
  <si>
    <t>Z</t>
  </si>
  <si>
    <t>VARIOS</t>
  </si>
  <si>
    <t>REPLANTEO</t>
  </si>
  <si>
    <t>U</t>
  </si>
  <si>
    <t>M3</t>
  </si>
  <si>
    <t>ML</t>
  </si>
  <si>
    <t>Partida</t>
  </si>
  <si>
    <t>SUMINISTRO Y COLOCACION DE PIEZAS ESPECIALES</t>
  </si>
  <si>
    <t>SEGUROS, POLIZAS Y FIANZAS</t>
  </si>
  <si>
    <t>M2</t>
  </si>
  <si>
    <t>8.1.2</t>
  </si>
  <si>
    <t>Descripción</t>
  </si>
  <si>
    <t>8.1.3</t>
  </si>
  <si>
    <t>IMPREVISTOS</t>
  </si>
  <si>
    <t>8.1.4</t>
  </si>
  <si>
    <t>8.1.5</t>
  </si>
  <si>
    <t>8.1.6</t>
  </si>
  <si>
    <t>TOTAL A CONTRATAR RD$</t>
  </si>
  <si>
    <t>SUB-TOTAL  Z</t>
  </si>
  <si>
    <t>ABRAZADERA DE 3/8¨ (INCLUYE TORNILLOS Y JUNTA DE GOMA, Y COLOCACION)</t>
  </si>
  <si>
    <t>ITBIS DE HONORARIOS PROFESIONALES</t>
  </si>
  <si>
    <t>EXCAVACION EN:</t>
  </si>
  <si>
    <t>2.1.1</t>
  </si>
  <si>
    <t>2.1.2</t>
  </si>
  <si>
    <t xml:space="preserve">TUBERIA  Ø 8"  PVC SDR - 26 C/J.G. </t>
  </si>
  <si>
    <t>TUBERIA  Ø 6"  PVC SDR - 26 C/J.G.</t>
  </si>
  <si>
    <t xml:space="preserve">TUBERIA  Ø 4"  PVC SDR - 26 C/J.G. </t>
  </si>
  <si>
    <t>TUBERIA  Ø 3"  PVC SDR - 26 C/J.G.</t>
  </si>
  <si>
    <t>CAJA TELESCOPICA PARA VALVULA 3", 4", 6" Y 8"</t>
  </si>
  <si>
    <t>DE AIRE DE 1/2" H.F. PLATILLADA COMPLETA CON REJILLA DE PROTECCIÓN</t>
  </si>
  <si>
    <t>Ubicación: PERAVIA</t>
  </si>
  <si>
    <t>Zona : IV</t>
  </si>
  <si>
    <t>8.1.7</t>
  </si>
  <si>
    <t xml:space="preserve">LINEA MATRIZ Y RED DE DISTRIBUCION  EL FUNDO </t>
  </si>
  <si>
    <t>TUBERIA  Ø 16"  PVC SDR - 26 C/J.G.</t>
  </si>
  <si>
    <t xml:space="preserve">TUBERIA  Ø 12"  PVC SDR - 26 C/J.G. </t>
  </si>
  <si>
    <t>CONSTRUCCION DE REGISTRO PARA VALVULA 12" (1.90 X 1.90 X 1.55)M (INC. TAPA Ø 0.80 EN ACERO) (VER DETALLE PLANO)</t>
  </si>
  <si>
    <t xml:space="preserve">LINEA MATRIZ, MACRO  Y MICRO RED DE DISTRIBUCION DE BANI </t>
  </si>
  <si>
    <t>TUBERIA  Ø 12"  PVC SDR - 26 C/J.G.</t>
  </si>
  <si>
    <t>SUB-TOTAL FASE A</t>
  </si>
  <si>
    <t>REGISTROS PARA VALVULA DE 12</t>
  </si>
  <si>
    <t>CRUCE</t>
  </si>
  <si>
    <t>DE CANAL Ø6" EN ACERO L=7.00 M (INC. 2.00 M DE LOS LADOS) 2 U</t>
  </si>
  <si>
    <t>MATERIAL COMPACTO C/EQUIPO</t>
  </si>
  <si>
    <t>Ø 16"  PVC SDR - 26 C/J.G.</t>
  </si>
  <si>
    <t>Ø 6"  PVC SDR - 26 C/J.G.</t>
  </si>
  <si>
    <t xml:space="preserve">Ø 4"  PVC SDR - 26 C/J.G. </t>
  </si>
  <si>
    <t xml:space="preserve">Ø 12"  PVC SDR - 26 C/J.G. </t>
  </si>
  <si>
    <t xml:space="preserve">Ø 8"  PVC SDR - 26 C/J.G. </t>
  </si>
  <si>
    <t>Ø 3"  PVC SDR - 26 C/J.G.</t>
  </si>
  <si>
    <t>PRUEBA HIDROSTATICA EN  TUBERIAS DE:</t>
  </si>
  <si>
    <t>Ø 12"  PVC SDR - 26 C/J.G.</t>
  </si>
  <si>
    <t>CORTE DE CARPETA ASFALTICA 2"</t>
  </si>
  <si>
    <t>EXTRACCION  DE CARPETA ASFALTICA 2"</t>
  </si>
  <si>
    <t>ASFALTO (100% LONGITUD DE TUBERIAS TODAS LAS CALLES ESTAN ASFALTADAS)</t>
  </si>
  <si>
    <t>ADAPTADOR  MACHO Ø1/2" ROSCADO A MANGUERA</t>
  </si>
  <si>
    <t>ADAPTADOR  HEMBRA Ø1/2" ROSCADO A MANGUERA</t>
  </si>
  <si>
    <t>LLAVE DE PASO DE 1/2"</t>
  </si>
  <si>
    <t>CAJA DE ACOMETIDA PLASTICA EN POLIETILENO 10"</t>
  </si>
  <si>
    <t>ANCLAJES DE H.S.</t>
  </si>
  <si>
    <t>CEMENTO SOLVENTE Y TEFLON</t>
  </si>
  <si>
    <t>MANO DE OBRA PLOMERO</t>
  </si>
  <si>
    <t>TUBERIA DE POLIETILENO DE ALTA DENSIDAD Ø1/2" INTERNO L=6.00M (PROMEDIO)</t>
  </si>
  <si>
    <t>torpedo</t>
  </si>
  <si>
    <t>VALLA ANUNCIANDO OBRA 16'X 10' IMPRESION FULL COLOR CONTENIENDO LOGO DE INAPA, NOMBRE DE PROYECTO Y CONTRATISTA. ESTRUCTURA EN TUBOS GALVANIZADOS 1 1/2"X 1 1/2" Y SOPORTES EN TUBO CUAD. 4" X 4"</t>
  </si>
  <si>
    <t xml:space="preserve">EXCAVACION Y TAPADO </t>
  </si>
  <si>
    <t>ACHIQUE CON BOMBA 3"</t>
  </si>
  <si>
    <t>REPARACION DE SERVICIOS EXISTENTES</t>
  </si>
  <si>
    <t xml:space="preserve">LIMPIEZA CONTINUA Y FINAL </t>
  </si>
  <si>
    <t>DEMOLICION DE ACERAS</t>
  </si>
  <si>
    <t>REPOSICION  DE ACERAS</t>
  </si>
  <si>
    <t>DEMOLICION DE CONTENES</t>
  </si>
  <si>
    <t>REPOSICION DE CONTENES</t>
  </si>
  <si>
    <t>HR</t>
  </si>
  <si>
    <t>MANO DE OBRA ADICIONAL EN EMPALMES (INCLUYE MOVIMIENTO DE TIERRA, CORTE TUBERIA EXISTENTE Y/O EXTRACCION DE PIEZA EXISTENTE)</t>
  </si>
  <si>
    <t>EXCAVACION  EN ROCA C/ EQUIPO (INC EXTRACCION)</t>
  </si>
  <si>
    <t>CODIA</t>
  </si>
  <si>
    <t>MANTENIMIENTO Y OPERACIÓN SISTEMAS DE INAPA</t>
  </si>
  <si>
    <t>VALVULA CHECK DE 1/2" BRONCE</t>
  </si>
  <si>
    <t>TRANSPORTE ASFALTO D PROM 20 KM</t>
  </si>
  <si>
    <t>KM-M3</t>
  </si>
  <si>
    <t>TUBERIA  Ø 12" ACERO (SCH-40 SIN COSTURA C/ PROTECCION ANTICORROSIVA)</t>
  </si>
  <si>
    <t>CODO  8"  (DE 50º A  90º)   ACERO  A - 36 SCH-40 SIN COSTURA C/ PROTECCION ANTICORROSIVA</t>
  </si>
  <si>
    <t>CODO  8"  (DE 10º A  45º)   ACERO  A - 36 SCH-40 SIN COSTURA C/ PROTECCION ANTICORROSIVA</t>
  </si>
  <si>
    <t>CODO  6"  (DE 50º A  90º)   ACERO  A - 36- SCH-40 SIN COSTURA C/ PROTECCION ANTICORROSIVA</t>
  </si>
  <si>
    <t>CODO  6"  (DE 10º A  45º)   ACERO  A - 36- SCH-40 SIN COSTURA C/ PROTECCION ANTICORROSIVA</t>
  </si>
  <si>
    <t>Ø 12" ACERO SCH-40 SIN COSTURA C/ PROTECCION ANTICORROSIVA</t>
  </si>
  <si>
    <t>TUBERIA 1/2"  SCH 40 PVC LONGITUD PROMEDIO</t>
  </si>
  <si>
    <t>MOVIMIENTO DE TIERRA EN CALLES CIUDAD, CASCO URBANO,  CON PROGRAMACION DE EJECUCION: POR TRAMOS Y CON LA SENALIZACION SUFICIENTE Y ADECUADA - NO SE ADMITEN EXCAVACIONES ABIERTAS POR TIEMPO &gt; 12 HRS)</t>
  </si>
  <si>
    <t>EXCAVACION  TOSCA C/EQUIPO</t>
  </si>
  <si>
    <t>2.1.3</t>
  </si>
  <si>
    <t xml:space="preserve">JUNTA TAPON DE 3"  </t>
  </si>
  <si>
    <t>CONSTRUCCION ANCLAJES PARA PIEZAS ESPECIALES SEGÚN DETALLE</t>
  </si>
  <si>
    <t xml:space="preserve">ACOMETIDAS URBANAS </t>
  </si>
  <si>
    <t>COLLARIN EN POLIETILENO Ø3" (ABRAZADERA)</t>
  </si>
  <si>
    <t>COLLARIN EN POLIETILENO DE Ø 4" ( ABRAZADERA)</t>
  </si>
  <si>
    <t xml:space="preserve">TAPON HEMBRA 1/2" PVC  </t>
  </si>
  <si>
    <t>REPARACION DE AVERIAS EN TUBERIAS EXISTENTES</t>
  </si>
  <si>
    <t>SUMINISTRO TUBERIAS</t>
  </si>
  <si>
    <t xml:space="preserve">DE Ø1/2" PVC  (SCH-40)  </t>
  </si>
  <si>
    <t>DE Ø3/4" PVC  (SCH-40)</t>
  </si>
  <si>
    <t xml:space="preserve">DE Ø1" PVC  (SCH-40) </t>
  </si>
  <si>
    <t xml:space="preserve">DE Ø2" PVC  (SCH-40) </t>
  </si>
  <si>
    <t>DE Ø3" PVC SDR-26 C/ JG</t>
  </si>
  <si>
    <t>DE Ø4" PVC SDR-26 C/ JG</t>
  </si>
  <si>
    <t>SUMINISTRO DE:</t>
  </si>
  <si>
    <t>COUPLING  Ø1/2" PVC</t>
  </si>
  <si>
    <t>COUPLING 3/4" PVC</t>
  </si>
  <si>
    <t>COUPLING 1" PVC</t>
  </si>
  <si>
    <t>COUPLING Ø2" PVC</t>
  </si>
  <si>
    <t>JUNTA MECANICA TIPO DRESSER 3" 150 PSI</t>
  </si>
  <si>
    <t>JUNTA MECANICA TIPO DRESSER 4" 150 PSI</t>
  </si>
  <si>
    <t>MAESTRO PLOMERO (1H)</t>
  </si>
  <si>
    <t>PEON (2H)</t>
  </si>
  <si>
    <t>CORTE CON DISCO DE CARPETA ASFALTICA 2"</t>
  </si>
  <si>
    <t>EXTRACCION  C/EQUIPO DE CARPETA ASFALTICA 2"</t>
  </si>
  <si>
    <t>SUMINISTRO MATERIAL MINA D=15 KM</t>
  </si>
  <si>
    <t xml:space="preserve">IMPRIMACION </t>
  </si>
  <si>
    <t>REPOSICION DE ASFALTO 2" (INCLUYE RIEGO ADHERENCIA)</t>
  </si>
  <si>
    <t>TRANSPORTE ASFALTO</t>
  </si>
  <si>
    <t>KM-M3E</t>
  </si>
  <si>
    <t>CONTROL Y MANEJO DE TRANSITO ( INCLUYE USO DE LETREROS, USO DE DE CONOS REFRACTARIOS Y HOMBRES CON BANDEROLAS)</t>
  </si>
  <si>
    <t xml:space="preserve">SEÑALIZACION, CONTROL Y SEGURIDAD EN LA OBRA  (INCLUYE PASARELAS, LETREROS PEQUEÑOS CON BASE EN ANGULARES, POSTES PARA CINTAS REFRACTARIA, MECHONES, BARRERAS DE PELIGRO NARANJA </t>
  </si>
  <si>
    <t>CAMPAMENTO, (INC. ALQUILER DE CASA CON O SIN SOLAR Y CASETA DE MATERIALES)</t>
  </si>
  <si>
    <t>MESES</t>
  </si>
  <si>
    <t>EXCAVACION  EN ROCA C/ MARTILLO (INC EXTRACCION)</t>
  </si>
  <si>
    <t>EXCAVACION  EN ROCA C/ EQUIPO</t>
  </si>
  <si>
    <t>ANCLAJES PARA PIEZAS ESPECIALES SEGÚN DISENO</t>
  </si>
  <si>
    <t>HIDRANTE EN TUBERIA Ø4"</t>
  </si>
  <si>
    <t>JUNTA MECANICA TIPO DRESSER Ø6" 150 PSI</t>
  </si>
  <si>
    <t>CONSTRUCCION DE ANCLAJES SEGÚN DISENO</t>
  </si>
  <si>
    <t xml:space="preserve">TAPON HEMBRA 1/2" PVC. </t>
  </si>
  <si>
    <t xml:space="preserve"> ASFALTO (85% LONGITUD DE TUBERIAS NO TODAS LAS CALLES ESTAN ASFALTADAS)</t>
  </si>
  <si>
    <t xml:space="preserve">RELLENO  COMPACTADO CON MATERIAL DE MINA EN CAPAS DE 0.20 M </t>
  </si>
  <si>
    <t xml:space="preserve">BOTE DE MATERIAL CON CAMION D MIN =5 KM (INCLUYE ESPARCIMIENTO EN BOTADERO) </t>
  </si>
  <si>
    <t>CODO  16"  (DE 50º A  90º)   ACERO  A - 36  SCH 40 SIN COSTURA C/ PROTECCION ANTICORROSIVA</t>
  </si>
  <si>
    <t>CODO  16"  (DE 10º A  45º)   ACERO  A - 36  SCH 40 SIN COSTURA C/ PROTECCION ANTICORROSIVA</t>
  </si>
  <si>
    <t>CODO  6"  (DE 50º A  90º)   ACERO  A - 36  SCH 40 SIN COSTURA C/ PROTECCION ANTICORROSIVA</t>
  </si>
  <si>
    <t>CODO  6"  (DE 10º A  45º)   ACERO  A - 36  SCH 40 SIN COSTURA C/ PROTECCION ANTICORROSIVA</t>
  </si>
  <si>
    <t xml:space="preserve">BOTE DE MATERIAL DE DEMOLICION  C/CAMION D= 5 KM (INCLUYE ESPARCIMIENTO EN BOTADERO) </t>
  </si>
  <si>
    <t xml:space="preserve">BOTE C/ CAMION DE CARPETA ASFALTICA 2" (INCLUYE ESPARCIMIENTO EN BOTADERO) </t>
  </si>
  <si>
    <t xml:space="preserve">RELLENO COMPACTADO C/COMPACTADOR MECANICO EN CAPAS DE 0.20 M </t>
  </si>
  <si>
    <t xml:space="preserve">REGULARIZACION DE ZANJA  </t>
  </si>
  <si>
    <t>CODO  12"  (DE 50º A  90º)   ACERO  A - 36  SCH 40 SIN COSTURA C/ PROTECCION ANTICORROSIVA</t>
  </si>
  <si>
    <t>CODO  12"  (DE 10º A  45º)   ACERO  A - 36  SCH 40 SIN COSTURA C/ PROTECCION ANTICORROSIVA</t>
  </si>
  <si>
    <t xml:space="preserve">SUMINISTRO Y COLOCACION DE VALVULAS(VER DETALLES EN PLANOS) </t>
  </si>
  <si>
    <t xml:space="preserve">SUMINISTRO Y COLOCACION DE VALVULAS (VER DETALLES EN PLANOS) </t>
  </si>
  <si>
    <t xml:space="preserve">ESTUDIOS (SOCIALES, AMBIENTALES, GEOTECNICO, TOPOGRAFICO, DE CALIDAD, ECT) </t>
  </si>
  <si>
    <t xml:space="preserve">MEDIDA DE COMPENSACION AMBIENTAL </t>
  </si>
  <si>
    <t xml:space="preserve">ACOMETIDAS URBANAS ( 550 UN ) </t>
  </si>
  <si>
    <t>B</t>
  </si>
  <si>
    <t>SUB-TOTAL FASE B</t>
  </si>
  <si>
    <t>Obra: CONSTRUCCION  MAGRO RED DE BANI Y RED DE DISTRIBUCION EL FUNDO, ACUEDUCTO MULTIPLE PERAVIA</t>
  </si>
  <si>
    <t xml:space="preserve">EXCAVACION CON CLASIFICACION </t>
  </si>
  <si>
    <t xml:space="preserve">ASIENTO DE ARENA (INCLUYE ACARREO INTERNO) </t>
  </si>
  <si>
    <t xml:space="preserve">JUNTA MECANICA TIPO DRESSER DE 28" DE 150 PSI </t>
  </si>
  <si>
    <t xml:space="preserve">JUNTA MECANICA TIPO DRESSER DE 12" DE 150 PSI </t>
  </si>
  <si>
    <t xml:space="preserve">JUNTA MECANICA TIPO DRESSER DE 16" DE 150 PSI </t>
  </si>
  <si>
    <t xml:space="preserve">JUNTA MECANICA TIPO DRESSER DE 8" DE 150 PSI </t>
  </si>
  <si>
    <t xml:space="preserve">JUNTA MECANICA TIPO DRESSER DE 6" DE 150 PSI </t>
  </si>
  <si>
    <t xml:space="preserve">JUNTA MECANICA TIPO DRESSER DE 3" DE 150 PSI </t>
  </si>
  <si>
    <t xml:space="preserve">DE COMPUERTA DE 12" H.F. DE 150 PSI  PLATILLADA COMPLETA (INCLUYE: CUERPO DE LA VALVULA, JUNTA DE GOMA, TORNILLOS, NIPLES, MOVIMIENTO DE TIERRA Y MANO DE OBRA) </t>
  </si>
  <si>
    <t xml:space="preserve">DE COMPUERTA DE 8" H.F. PLATILLADA COMPLETA (INCLUYE: CUERPO DE LA VALVULA, JUNTA DE GOMA, TORNILLOS, NIPLES, MOVIMIENTO DE TIERRA Y MANO DE OBRA) </t>
  </si>
  <si>
    <t xml:space="preserve">DE COMPUERTA DE 6" H.F. PLATILLADA COMPLETA (INCLUYE: CUERPO DE LA VALVULA, JUNTA DE GOMA, TORNILLOS, NIPLES, MOVIMIENTO DE TIERRA Y MANO DE OBRA) </t>
  </si>
  <si>
    <t xml:space="preserve">DE COMPUERTA DE 3" H.F. ROSCADA COMPLETA (INCLUYE: CUERPO DE LA VALVULA, JUNTA DE GOMA, TORNILLOS, NIPLES, MOVIMIENTO DE TIERRA Y MANO DE OBRA) </t>
  </si>
  <si>
    <t xml:space="preserve">JUNTA MECANICA TIPO DRESSER DE 4" DE 150 PSI </t>
  </si>
  <si>
    <t xml:space="preserve">DE COMPUERTA DE 12" H.F. PLATILLADA COMPLETA (INCLUYE: CUERPO DE LA VALVULA, JUNTA DE GOMA, TORNILLOS, NIPLES, MOVIMIENTO DE TIERRA Y MANO DE OBRA) </t>
  </si>
  <si>
    <t xml:space="preserve">DE COMPUERTA DE 4" H.F. ROSCADA COMPLETA (INCLUYE: CUERPO DE LA VALVULA, JUNTA DE GOMA, TORNILLOS, NIPLES, MOVIMIENTO DE TIERRA Y MANO DE OBRA) </t>
  </si>
  <si>
    <t xml:space="preserve">CODO DE 3"  (DE 10º A  45º)   ACERO A-36  SCH 80 SIN COSTURA C/PROTECCION ANTICORROSIVA. </t>
  </si>
  <si>
    <t>TEE 16" X 6" ACERO  A-36 SCH 40 SIN COSTURA C/ PROTECCION ANTICORROSIVA</t>
  </si>
  <si>
    <t>TEE 12" X 12" ACERO A-36  SCH 40 SIN COSTURA C/ PROTECCION ANTICORROSIVA</t>
  </si>
  <si>
    <t>TEE 12" X 8" ACERO  A-36  SCH 40 SIN COSTURA C/ PROTECCION ANTICORROSIVA</t>
  </si>
  <si>
    <t>TEE 12" X 6"  ACERO A-36  SCH 40 SIN COSTURA C/ PROTECCION ANTICORROSIVA</t>
  </si>
  <si>
    <t>TEE 8" X 8"  ACERO A-36 SCH-40 SIN COSTURA C/ PROTECCION ANTICORROSIVA</t>
  </si>
  <si>
    <t>TEE 8" X 6"  ACERO A-36 SCH-40 SIN COSTURA C/ PROTECCION ANTICORROSIVA</t>
  </si>
  <si>
    <t>TEE 6"X6" ACERO A-36 SCH-40 SIN COSTURA C/ PROTECCION ANTICORROSIVA</t>
  </si>
  <si>
    <t>TEE 6" X 3"  ACERO A-36 SCH-40 SIN COSTURA C/ PROTECCION ANTICORROSIVA</t>
  </si>
  <si>
    <t xml:space="preserve">TEE 3" X 3"  ACERO A-36 SCH 80 SIN COSTURA C/PROTECCION ANTICORROSIVA. </t>
  </si>
  <si>
    <t>CRUZ 16" X 16" ACERO A-36  SCH 40 SIN COSTURA C/ PROTECCION ANTICORROSIVA</t>
  </si>
  <si>
    <t>CRUZ 12" X 12" ACERO  A-36 SCH 40 SIN COSTURA C/ PROTECCION ANTICORROSIVA</t>
  </si>
  <si>
    <t xml:space="preserve">CRUZ 6" X 6" ACERO A-36 SCH-40 SIN COSTURA C/ PROTECCION ANTICORROSIVA </t>
  </si>
  <si>
    <t>CRUZ 6" X 3" ACERO A-36 SCH-40 SIN COSTURA C/ PROTECCION ANTICORROSIVA</t>
  </si>
  <si>
    <t xml:space="preserve">CRUZ 3" X 3" ACERO A-36 SCH 80 SIN COSTURA C/PROTECCION ANTICORROSIVA. </t>
  </si>
  <si>
    <t>REDUCCION  12" X 8"  ACERO A-36  SCH 40 SIN COSTURA C/ PROTECCION ANTICORROSIVA</t>
  </si>
  <si>
    <t>REDUCCION  6" X 3"  ACERO  A-36 SCH-40 SIN COSTURA C/ PROTECCION ANTICORROSIVA</t>
  </si>
  <si>
    <t>CODO DE 4"X 90   ACERO A-36 SCH 80 SIN COSTURA C/PROTECCION ANTICORROSIVA</t>
  </si>
  <si>
    <t>CODO DE 3"X 45   ACERO A-36 SCH 80 SIN COSTURA C/PROTECCION ANTICORROSIVA</t>
  </si>
  <si>
    <t>TEE 16" X 16"  ACERO  A-36 SCH 40 SIN COSTURA C/ PROTECCION ANTICORROSIVA</t>
  </si>
  <si>
    <t>TEE 16" X 12"  ACERO  A-36 SCH 40 SIN COSTURA C/ PROTECCION ANTICORROSIVA</t>
  </si>
  <si>
    <t>TEE 16" X 4"  ACERO  A-36 SCH 40 SIN COSTURA C/ PROTECCION ANTICORROSIVA</t>
  </si>
  <si>
    <t>TEE 12" X 8"  ACERO A-36  SCH 40 SIN COSTURA C/ PROTECCION ANTICORROSIVA</t>
  </si>
  <si>
    <t>TEE 8" X 4"  ACERO A-36 SCH-40 SIN COSTURA C/ PROTECCION ANTICORROSIVA</t>
  </si>
  <si>
    <t>TEE 8" X 3"  ACERO A-36 SCH-40 SIN COSTURA C/ PROTECCION ANTICORROSIVA</t>
  </si>
  <si>
    <t>TEE 6"X 6" ACERO A-36 SCH-40 SIN COSTURA C/ PROTECCION ANTICORROSIVA</t>
  </si>
  <si>
    <t>TEE 6" X 4"  ACERO A-36 SCH-40 SIN COSTURA C/ PROTECCION ANTICORROSIVA</t>
  </si>
  <si>
    <t>TEE 4" X 4"  ACERO A-36 SCH-40 SIN COSTURA C/ PROTECCION ANTICORROSIVA</t>
  </si>
  <si>
    <t xml:space="preserve">TEE 4" X 4"   ACERO A.36 SCH 80 SIN COSTURA C/PROTECCION ANTICORROSIVA. </t>
  </si>
  <si>
    <t>TEE 4" X 3"   ACERO A-36 SCH 80 SIN COSTURA C/PROTECCION ANTICORROSIVA</t>
  </si>
  <si>
    <t>TEE 3" X 3"   ACERO A-36 SCH-80 SIN COSTURA C/PROTECCION ANTICORROSIVA</t>
  </si>
  <si>
    <t>CRUZ 16" X 4" ACERO A-36  SCH-40 SIN COSTURA C/ PROTECCION ANTICORROSIVA</t>
  </si>
  <si>
    <t xml:space="preserve">CRUZ 12" X 4" ACERO A-36  SCH-40 SIN COSTURA C/ PROTECCION ANTICORROSIVA </t>
  </si>
  <si>
    <t>CRUZ  8" X 8"  ACERO A-36 SCH-40 SIN COSTURA C/ PROTECCION ANTICORROSIVA</t>
  </si>
  <si>
    <t>CRUZ  8" X 6"  ACERO A-36 SCH-40 SIN COSTURA C/ PROTECCION ANTICORROSIVA</t>
  </si>
  <si>
    <t>CRUZ  8" X 4"  ACERO A-36 SCH-40 SIN COSTURA C/ PROTECCION ANTICORROSIVA</t>
  </si>
  <si>
    <t>CRUZ  8" X 3"  ACERO A-36 SCH-40 SIN COSTURA C/ PROTECCION ANTICORROSIVA</t>
  </si>
  <si>
    <t>CRUZ  6" X 6"  ACERO A-36 SCH-40 SIN COSTURA C/ PROTECCION ANTICORROSIVA</t>
  </si>
  <si>
    <t>CRUZ  6" X 4"  ACERO A-36 SCH-40 SIN COSTURA C/ PROTECCION ANTICORROSIVA</t>
  </si>
  <si>
    <t>CRUZ  6" X 3"  ACERO A-36 SCH-40 SIN COSTURA C/ PROTECCION ANTICORROSIVA</t>
  </si>
  <si>
    <t>CRUZ   4" X 4"   ACERO A-36 SCH 80 SIN COSTURA C/PROTECCION ANTICORROSIVA</t>
  </si>
  <si>
    <t xml:space="preserve">CRUZ 4" X 3"   ACERO A-36 SCH 80 SIN COSTURA C/PROTECCION ANTICORROSIVA </t>
  </si>
  <si>
    <t xml:space="preserve">CRUZ   3" X 3"   ACERO A-36 SCH 80 SIN COSTURA C/PROTECCION ANTICORROSIVA </t>
  </si>
  <si>
    <t>REDUCCION  16" X 8"  ACERO A-36 SCH-40 SIN COSTURA C/ PROTECCION ANTICORROSIVA</t>
  </si>
  <si>
    <t>REDUCCION  12" X 8"  ACERO A-36  SCH-40 SIN COSTURA C/ PROTECCION ANTICORROSIVA</t>
  </si>
  <si>
    <t>REDUCCION  8" X 6"  ACERO A-36 SCH-40 SIN COSTURA C/ PROTECCION ANTICORROSIVA</t>
  </si>
  <si>
    <t xml:space="preserve">REDUCCION  6" X 4"  ACERO A-36 SCH-40 SIN COSTURA C/ PROTECCION ANTICORROSIVA </t>
  </si>
  <si>
    <t>REDUCCION  6" X 3"  ACERO A-36 SCH-40 SIN COSTURA C/ PROTECCION ANTICORROSIVA</t>
  </si>
  <si>
    <t>REDUCCION  4" X 3"   ACERO A-36 SCH 80 SIN COSTURA C/PROTECCION ANTICORROSIVA</t>
  </si>
  <si>
    <t>YEE 6" X 6"  ACERO A-36 SCH-40 SIN COSTURA C/ PROTECCION ANTICORROSIVA</t>
  </si>
  <si>
    <t xml:space="preserve">YEE   4" X 3"   ACERO A-36 SCH 80 SIN COSTURA C/PROTECCION ANTICORROSIVA </t>
  </si>
  <si>
    <t xml:space="preserve">YEE 4" X 3"   ACERO A-36 SCH 80 SIN COSTURA C/PROTECCION ANTICORROSIVA </t>
  </si>
  <si>
    <t xml:space="preserve">JUNTA TAPON DE 4"   ACERO A-36 SCH 80 SIN COSTURA C/PROTECCION ANTICORROSIVA </t>
  </si>
  <si>
    <t xml:space="preserve">JUNTA TAPON DE 3"   ACERO A-36 SCH 80 SIN COSTURA C/PROTECCION ANTICORROSIVA </t>
  </si>
  <si>
    <t>SUMINISTRO DE  TUBERIA 6" ACERO A-36 SCH-40 SIN COSTURA C/ PROTECCION ANTICORROSIVA</t>
  </si>
  <si>
    <t>CODO 6" X 45' ACERO A-36 SCH-40  C/ PROTECCION ANTICORROSIVA</t>
  </si>
  <si>
    <t>13.1.1</t>
  </si>
  <si>
    <t>13.1.2</t>
  </si>
  <si>
    <t>13.1.3</t>
  </si>
  <si>
    <t>13.1.4</t>
  </si>
  <si>
    <t>13.1.5</t>
  </si>
  <si>
    <t>13.1.6</t>
  </si>
  <si>
    <t>13.2.1</t>
  </si>
  <si>
    <t>11.1.1</t>
  </si>
  <si>
    <t>11.1.2</t>
  </si>
  <si>
    <t>11.1.3</t>
  </si>
  <si>
    <t>11.1.4</t>
  </si>
  <si>
    <t>11.1.5</t>
  </si>
  <si>
    <t>11.1.6</t>
  </si>
  <si>
    <t>11.2.1</t>
  </si>
  <si>
    <t>11.2.2</t>
  </si>
  <si>
    <t>11.2.3</t>
  </si>
  <si>
    <t>11.2.4</t>
  </si>
  <si>
    <t>11.2.5</t>
  </si>
  <si>
    <t>11.2.6</t>
  </si>
  <si>
    <t>11.3.1</t>
  </si>
  <si>
    <t>11.3.2</t>
  </si>
  <si>
    <t>13.2.2</t>
  </si>
  <si>
    <t>13.2.3</t>
  </si>
  <si>
    <t>13.2.4</t>
  </si>
  <si>
    <t>13.2.5</t>
  </si>
  <si>
    <t>13.2.6</t>
  </si>
  <si>
    <t>13.3.1</t>
  </si>
  <si>
    <t>13.3.2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</si>
</sst>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(* #,##0.00_);_(* \(#,##0.00\);_(* &quot;-&quot;??_);_(@_)"/>
    <numFmt numFmtId="164" formatCode="#,##0.00\ &quot;€&quot;;[Red]\-#,##0.00\ &quot;€&quot;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0.000"/>
    <numFmt numFmtId="170" formatCode="0.0%"/>
    <numFmt numFmtId="171" formatCode="#,##0.0"/>
    <numFmt numFmtId="172" formatCode="#,##0.000"/>
    <numFmt numFmtId="173" formatCode="#,##0.00;[Red]#,##0.00"/>
    <numFmt numFmtId="174" formatCode="_-* #,##0.00\ _P_t_s_-;\-* #,##0.00\ _P_t_s_-;_-* &quot;-&quot;??\ _P_t_s_-;_-@_-"/>
    <numFmt numFmtId="175" formatCode="#,##0.0000\ _€;\-#,##0.0000\ _€"/>
    <numFmt numFmtId="176" formatCode="_(* #,##0.00000_);_(* \(#,##0.00000\);_(* &quot;-&quot;??_);_(@_)"/>
    <numFmt numFmtId="177" formatCode="0.00_)"/>
    <numFmt numFmtId="178" formatCode="#."/>
    <numFmt numFmtId="179" formatCode="_-* #,##0.00\ _R_D_$_-;\-* #,##0.00\ _R_D_$_-;_-* &quot;-&quot;??\ _R_D_$_-;_-@_-"/>
    <numFmt numFmtId="180" formatCode="_-* #,##0_-;\-* #,##0_-;_-* &quot;-&quot;_-;_-@_-"/>
    <numFmt numFmtId="181" formatCode="_-[$€-2]* #,##0.00_-;\-[$€-2]* #,##0.00_-;_-[$€-2]* &quot;-&quot;??_-"/>
    <numFmt numFmtId="182" formatCode="_-* #,##0.00\ &quot;Pts&quot;_-;\-* #,##0.00\ &quot;Pts&quot;_-;_-* &quot;-&quot;??\ &quot;Pts&quot;_-;_-@_-"/>
    <numFmt numFmtId="183" formatCode="&quot;Sí&quot;;&quot;Sí&quot;;&quot;No&quot;"/>
    <numFmt numFmtId="184" formatCode="#,##0.00;\-#,##0.00"/>
    <numFmt numFmtId="185" formatCode="#.00"/>
    <numFmt numFmtId="186" formatCode="#,##0;\-#,##0"/>
    <numFmt numFmtId="187" formatCode="#,##0.0_);\(#,##0.0\)"/>
    <numFmt numFmtId="188" formatCode="_(* #,##0_);_(* \(#,##0\);_(* &quot;-&quot;??_);_(@_)"/>
    <numFmt numFmtId="189" formatCode="_(* #,##0.0_);_(* \(#,##0.0\);_(* &quot;-&quot;??_);_(@_)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Courier"/>
      <family val="3"/>
    </font>
    <font>
      <sz val="12"/>
      <name val="Courier"/>
      <family val="3"/>
    </font>
    <font>
      <i/>
      <sz val="10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i/>
      <sz val="16"/>
      <name val="Helv"/>
    </font>
    <font>
      <sz val="10"/>
      <name val="Tms Rmn"/>
    </font>
    <font>
      <b/>
      <sz val="18"/>
      <color indexed="62"/>
      <name val="Cambria"/>
      <family val="2"/>
    </font>
    <font>
      <sz val="10"/>
      <name val="Courier"/>
      <family val="3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19"/>
      <name val="Calibri"/>
      <family val="2"/>
      <scheme val="minor"/>
    </font>
    <font>
      <sz val="12"/>
      <name val="Courier New"/>
      <family val="3"/>
    </font>
    <font>
      <b/>
      <sz val="9"/>
      <name val="Arial"/>
      <family val="2"/>
    </font>
    <font>
      <sz val="10"/>
      <color rgb="FF7030A0"/>
      <name val="Arial"/>
      <family val="2"/>
    </font>
    <font>
      <sz val="10"/>
      <color rgb="FFC00000"/>
      <name val="Arial"/>
      <family val="2"/>
    </font>
    <font>
      <sz val="10"/>
      <color rgb="FF00206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7" fillId="10" borderId="0" applyNumberFormat="0" applyBorder="0" applyAlignment="0" applyProtection="0"/>
    <xf numFmtId="0" fontId="11" fillId="9" borderId="0" applyNumberFormat="0" applyBorder="0" applyAlignment="0" applyProtection="0"/>
    <xf numFmtId="0" fontId="35" fillId="22" borderId="1" applyNumberFormat="0" applyAlignment="0" applyProtection="0"/>
    <xf numFmtId="0" fontId="12" fillId="23" borderId="1" applyNumberFormat="0" applyAlignment="0" applyProtection="0"/>
    <xf numFmtId="0" fontId="13" fillId="24" borderId="2" applyNumberFormat="0" applyAlignment="0" applyProtection="0"/>
    <xf numFmtId="0" fontId="14" fillId="0" borderId="3" applyNumberFormat="0" applyFill="0" applyAlignment="0" applyProtection="0"/>
    <xf numFmtId="0" fontId="13" fillId="24" borderId="2" applyNumberFormat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6" fillId="5" borderId="1" applyNumberFormat="0" applyAlignment="0" applyProtection="0"/>
    <xf numFmtId="166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78" fontId="29" fillId="0" borderId="0">
      <protection locked="0"/>
    </xf>
    <xf numFmtId="178" fontId="30" fillId="0" borderId="0">
      <protection locked="0"/>
    </xf>
    <xf numFmtId="178" fontId="30" fillId="0" borderId="0">
      <protection locked="0"/>
    </xf>
    <xf numFmtId="178" fontId="30" fillId="0" borderId="0">
      <protection locked="0"/>
    </xf>
    <xf numFmtId="178" fontId="30" fillId="0" borderId="0">
      <protection locked="0"/>
    </xf>
    <xf numFmtId="178" fontId="30" fillId="0" borderId="0">
      <protection locked="0"/>
    </xf>
    <xf numFmtId="178" fontId="30" fillId="0" borderId="0">
      <protection locked="0"/>
    </xf>
    <xf numFmtId="0" fontId="11" fillId="6" borderId="0" applyNumberFormat="0" applyBorder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6" fillId="11" borderId="1" applyNumberFormat="0" applyAlignment="0" applyProtection="0"/>
    <xf numFmtId="0" fontId="22" fillId="0" borderId="7" applyNumberFormat="0" applyFill="0" applyAlignment="0" applyProtection="0"/>
    <xf numFmtId="43" fontId="6" fillId="0" borderId="0" applyFont="0" applyFill="0" applyBorder="0" applyAlignment="0" applyProtection="0"/>
    <xf numFmtId="179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11" borderId="0" applyNumberFormat="0" applyBorder="0" applyAlignment="0" applyProtection="0"/>
    <xf numFmtId="0" fontId="32" fillId="0" borderId="0"/>
    <xf numFmtId="177" fontId="39" fillId="0" borderId="0"/>
    <xf numFmtId="0" fontId="31" fillId="0" borderId="0"/>
    <xf numFmtId="0" fontId="31" fillId="0" borderId="0"/>
    <xf numFmtId="39" fontId="33" fillId="0" borderId="0"/>
    <xf numFmtId="0" fontId="31" fillId="0" borderId="0"/>
    <xf numFmtId="39" fontId="40" fillId="0" borderId="0"/>
    <xf numFmtId="0" fontId="6" fillId="4" borderId="8" applyNumberFormat="0" applyFont="0" applyAlignment="0" applyProtection="0"/>
    <xf numFmtId="0" fontId="31" fillId="4" borderId="8" applyNumberFormat="0" applyFont="0" applyAlignment="0" applyProtection="0"/>
    <xf numFmtId="0" fontId="21" fillId="22" borderId="9" applyNumberFormat="0" applyAlignment="0" applyProtection="0"/>
    <xf numFmtId="9" fontId="6" fillId="0" borderId="0" applyFont="0" applyFill="0" applyBorder="0" applyAlignment="0" applyProtection="0"/>
    <xf numFmtId="0" fontId="21" fillId="23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5" fillId="0" borderId="12" applyNumberFormat="0" applyFill="0" applyAlignment="0" applyProtection="0"/>
    <xf numFmtId="0" fontId="27" fillId="0" borderId="13" applyNumberFormat="0" applyFill="0" applyAlignment="0" applyProtection="0"/>
    <xf numFmtId="0" fontId="22" fillId="0" borderId="0" applyNumberForma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42" fillId="0" borderId="0"/>
    <xf numFmtId="9" fontId="31" fillId="0" borderId="0" applyFont="0" applyFill="0" applyBorder="0" applyAlignment="0" applyProtection="0"/>
    <xf numFmtId="0" fontId="31" fillId="0" borderId="0"/>
    <xf numFmtId="0" fontId="5" fillId="0" borderId="0"/>
    <xf numFmtId="43" fontId="9" fillId="0" borderId="0" applyFont="0" applyFill="0" applyBorder="0" applyAlignment="0" applyProtection="0"/>
    <xf numFmtId="0" fontId="31" fillId="0" borderId="0"/>
    <xf numFmtId="175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44" fillId="0" borderId="0"/>
    <xf numFmtId="176" fontId="31" fillId="0" borderId="0" applyFont="0" applyFill="0" applyBorder="0" applyAlignment="0" applyProtection="0"/>
    <xf numFmtId="170" fontId="44" fillId="0" borderId="0"/>
    <xf numFmtId="43" fontId="19" fillId="0" borderId="0" applyFont="0" applyFill="0" applyBorder="0" applyAlignment="0" applyProtection="0"/>
    <xf numFmtId="172" fontId="42" fillId="0" borderId="0"/>
    <xf numFmtId="169" fontId="31" fillId="0" borderId="0" applyFont="0" applyFill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7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23" borderId="1" applyNumberFormat="0" applyAlignment="0" applyProtection="0"/>
    <xf numFmtId="0" fontId="12" fillId="23" borderId="1" applyNumberFormat="0" applyAlignment="0" applyProtection="0"/>
    <xf numFmtId="0" fontId="13" fillId="24" borderId="2" applyNumberFormat="0" applyAlignment="0" applyProtection="0"/>
    <xf numFmtId="0" fontId="14" fillId="0" borderId="3" applyNumberFormat="0" applyFill="0" applyAlignment="0" applyProtection="0"/>
    <xf numFmtId="43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6" fillId="5" borderId="1" applyNumberFormat="0" applyAlignment="0" applyProtection="0"/>
    <xf numFmtId="181" fontId="31" fillId="0" borderId="0" applyFont="0" applyFill="0" applyBorder="0" applyAlignment="0" applyProtection="0"/>
    <xf numFmtId="0" fontId="11" fillId="9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6" fillId="5" borderId="1" applyNumberFormat="0" applyAlignment="0" applyProtection="0"/>
    <xf numFmtId="0" fontId="14" fillId="0" borderId="3" applyNumberFormat="0" applyFill="0" applyAlignment="0" applyProtection="0"/>
    <xf numFmtId="167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45" fillId="28" borderId="0" applyNumberFormat="0" applyBorder="0" applyAlignment="0" applyProtection="0"/>
    <xf numFmtId="39" fontId="33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9" fontId="33" fillId="0" borderId="0"/>
    <xf numFmtId="0" fontId="31" fillId="0" borderId="0"/>
    <xf numFmtId="0" fontId="31" fillId="0" borderId="0"/>
    <xf numFmtId="184" fontId="46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185" fontId="42" fillId="0" borderId="0"/>
    <xf numFmtId="0" fontId="31" fillId="4" borderId="8" applyNumberFormat="0" applyFont="0" applyAlignment="0" applyProtection="0"/>
    <xf numFmtId="0" fontId="31" fillId="4" borderId="8" applyNumberFormat="0" applyFont="0" applyAlignment="0" applyProtection="0"/>
    <xf numFmtId="0" fontId="21" fillId="23" borderId="9" applyNumberFormat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1" fillId="23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5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39" fontId="20" fillId="0" borderId="0"/>
    <xf numFmtId="0" fontId="6" fillId="0" borderId="0"/>
    <xf numFmtId="0" fontId="6" fillId="4" borderId="8" applyNumberFormat="0" applyFont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32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17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2" fontId="32" fillId="0" borderId="0"/>
    <xf numFmtId="169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39" fontId="2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20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185" fontId="32" fillId="0" borderId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7" fontId="2" fillId="0" borderId="0" applyFont="0" applyFill="0" applyBorder="0" applyAlignment="0" applyProtection="0"/>
    <xf numFmtId="40" fontId="5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</cellStyleXfs>
  <cellXfs count="181">
    <xf numFmtId="0" fontId="0" fillId="0" borderId="0" xfId="0"/>
    <xf numFmtId="43" fontId="6" fillId="27" borderId="0" xfId="77" applyFont="1" applyFill="1" applyBorder="1" applyAlignment="1">
      <alignment horizontal="left" vertical="top"/>
    </xf>
    <xf numFmtId="186" fontId="47" fillId="27" borderId="16" xfId="282" applyNumberFormat="1" applyFont="1" applyFill="1" applyBorder="1" applyAlignment="1" applyProtection="1">
      <alignment horizontal="right" vertical="top" wrapText="1"/>
    </xf>
    <xf numFmtId="43" fontId="6" fillId="27" borderId="0" xfId="77" applyFont="1" applyFill="1" applyBorder="1" applyAlignment="1">
      <alignment horizontal="right" vertical="top" wrapText="1"/>
    </xf>
    <xf numFmtId="43" fontId="6" fillId="27" borderId="0" xfId="77" applyFont="1" applyFill="1" applyBorder="1" applyAlignment="1">
      <alignment vertical="top" wrapText="1"/>
    </xf>
    <xf numFmtId="43" fontId="6" fillId="27" borderId="16" xfId="77" applyFont="1" applyFill="1" applyBorder="1" applyAlignment="1">
      <alignment horizontal="right" vertical="top" wrapText="1"/>
    </xf>
    <xf numFmtId="43" fontId="28" fillId="27" borderId="16" xfId="77" applyFont="1" applyFill="1" applyBorder="1" applyAlignment="1">
      <alignment horizontal="right" vertical="top" wrapText="1"/>
    </xf>
    <xf numFmtId="43" fontId="6" fillId="27" borderId="24" xfId="77" applyFont="1" applyFill="1" applyBorder="1" applyAlignment="1">
      <alignment horizontal="right" vertical="top" wrapText="1"/>
    </xf>
    <xf numFmtId="43" fontId="48" fillId="27" borderId="0" xfId="77" applyFont="1" applyFill="1" applyBorder="1" applyAlignment="1">
      <alignment horizontal="right" vertical="top" wrapText="1"/>
    </xf>
    <xf numFmtId="39" fontId="6" fillId="27" borderId="0" xfId="77" applyNumberFormat="1" applyFont="1" applyFill="1" applyBorder="1" applyAlignment="1">
      <alignment vertical="top" wrapText="1"/>
    </xf>
    <xf numFmtId="43" fontId="28" fillId="27" borderId="0" xfId="77" applyFont="1" applyFill="1" applyBorder="1" applyAlignment="1">
      <alignment horizontal="right" vertical="top" wrapText="1"/>
    </xf>
    <xf numFmtId="43" fontId="6" fillId="27" borderId="0" xfId="77" applyFont="1" applyFill="1" applyBorder="1" applyAlignment="1">
      <alignment horizontal="right" vertical="top"/>
    </xf>
    <xf numFmtId="43" fontId="28" fillId="27" borderId="0" xfId="77" applyFont="1" applyFill="1" applyBorder="1" applyAlignment="1">
      <alignment vertical="top"/>
    </xf>
    <xf numFmtId="43" fontId="28" fillId="27" borderId="22" xfId="77" applyFont="1" applyFill="1" applyBorder="1" applyAlignment="1">
      <alignment horizontal="center" vertical="top" wrapText="1"/>
    </xf>
    <xf numFmtId="0" fontId="28" fillId="27" borderId="0" xfId="284" applyFont="1" applyFill="1" applyBorder="1" applyAlignment="1">
      <alignment vertical="top"/>
    </xf>
    <xf numFmtId="0" fontId="6" fillId="27" borderId="0" xfId="284" applyFont="1" applyFill="1" applyBorder="1" applyAlignment="1">
      <alignment vertical="top" wrapText="1"/>
    </xf>
    <xf numFmtId="0" fontId="6" fillId="27" borderId="0" xfId="284" applyFont="1" applyFill="1" applyBorder="1" applyAlignment="1">
      <alignment horizontal="right" vertical="top" wrapText="1"/>
    </xf>
    <xf numFmtId="0" fontId="28" fillId="27" borderId="0" xfId="284" applyFont="1" applyFill="1" applyBorder="1" applyAlignment="1">
      <alignment vertical="top" wrapText="1"/>
    </xf>
    <xf numFmtId="0" fontId="28" fillId="27" borderId="22" xfId="284" applyFont="1" applyFill="1" applyBorder="1" applyAlignment="1">
      <alignment horizontal="center" vertical="top" wrapText="1"/>
    </xf>
    <xf numFmtId="0" fontId="6" fillId="27" borderId="19" xfId="284" applyFont="1" applyFill="1" applyBorder="1" applyAlignment="1">
      <alignment horizontal="left" vertical="top" wrapText="1"/>
    </xf>
    <xf numFmtId="173" fontId="6" fillId="27" borderId="16" xfId="284" applyNumberFormat="1" applyFont="1" applyFill="1" applyBorder="1" applyAlignment="1">
      <alignment horizontal="right" vertical="top" wrapText="1"/>
    </xf>
    <xf numFmtId="0" fontId="28" fillId="27" borderId="16" xfId="284" applyFont="1" applyFill="1" applyBorder="1" applyAlignment="1">
      <alignment horizontal="center" vertical="top"/>
    </xf>
    <xf numFmtId="4" fontId="6" fillId="27" borderId="16" xfId="284" applyNumberFormat="1" applyFont="1" applyFill="1" applyBorder="1" applyAlignment="1">
      <alignment vertical="top" wrapText="1"/>
    </xf>
    <xf numFmtId="4" fontId="28" fillId="27" borderId="16" xfId="284" applyNumberFormat="1" applyFont="1" applyFill="1" applyBorder="1" applyAlignment="1">
      <alignment horizontal="right" vertical="top" wrapText="1"/>
    </xf>
    <xf numFmtId="0" fontId="6" fillId="27" borderId="16" xfId="284" applyFont="1" applyFill="1" applyBorder="1" applyAlignment="1">
      <alignment vertical="top" wrapText="1"/>
    </xf>
    <xf numFmtId="4" fontId="6" fillId="27" borderId="0" xfId="284" applyNumberFormat="1" applyFont="1" applyFill="1" applyBorder="1" applyAlignment="1">
      <alignment vertical="top" wrapText="1"/>
    </xf>
    <xf numFmtId="167" fontId="6" fillId="27" borderId="0" xfId="284" applyNumberFormat="1" applyFont="1" applyFill="1" applyBorder="1" applyAlignment="1">
      <alignment vertical="top" wrapText="1"/>
    </xf>
    <xf numFmtId="0" fontId="6" fillId="27" borderId="16" xfId="284" applyFont="1" applyFill="1" applyBorder="1" applyAlignment="1">
      <alignment horizontal="right" vertical="top" wrapText="1"/>
    </xf>
    <xf numFmtId="0" fontId="6" fillId="27" borderId="16" xfId="284" applyFont="1" applyFill="1" applyBorder="1" applyAlignment="1" applyProtection="1">
      <alignment horizontal="right" vertical="top"/>
    </xf>
    <xf numFmtId="0" fontId="28" fillId="27" borderId="16" xfId="284" applyFont="1" applyFill="1" applyBorder="1" applyAlignment="1" applyProtection="1">
      <alignment horizontal="right" vertical="top"/>
    </xf>
    <xf numFmtId="0" fontId="6" fillId="27" borderId="16" xfId="284" applyFont="1" applyFill="1" applyBorder="1" applyAlignment="1" applyProtection="1">
      <alignment horizontal="right" vertical="top" wrapText="1"/>
    </xf>
    <xf numFmtId="189" fontId="6" fillId="27" borderId="16" xfId="284" applyNumberFormat="1" applyFont="1" applyFill="1" applyBorder="1" applyAlignment="1" applyProtection="1">
      <alignment horizontal="right" vertical="top" wrapText="1"/>
    </xf>
    <xf numFmtId="167" fontId="6" fillId="27" borderId="0" xfId="251" applyFont="1" applyFill="1" applyBorder="1" applyAlignment="1">
      <alignment vertical="top"/>
    </xf>
    <xf numFmtId="0" fontId="6" fillId="27" borderId="0" xfId="284" applyFont="1" applyFill="1" applyAlignment="1">
      <alignment vertical="top"/>
    </xf>
    <xf numFmtId="43" fontId="6" fillId="27" borderId="0" xfId="284" applyNumberFormat="1" applyFont="1" applyFill="1" applyBorder="1" applyAlignment="1">
      <alignment vertical="top" wrapText="1"/>
    </xf>
    <xf numFmtId="186" fontId="6" fillId="27" borderId="16" xfId="284" applyNumberFormat="1" applyFont="1" applyFill="1" applyBorder="1" applyAlignment="1" applyProtection="1">
      <alignment horizontal="right" vertical="top" wrapText="1"/>
    </xf>
    <xf numFmtId="39" fontId="6" fillId="27" borderId="0" xfId="284" applyNumberFormat="1" applyFont="1" applyFill="1" applyBorder="1" applyAlignment="1">
      <alignment horizontal="right" vertical="top" wrapText="1"/>
    </xf>
    <xf numFmtId="173" fontId="6" fillId="27" borderId="0" xfId="284" applyNumberFormat="1" applyFont="1" applyFill="1" applyBorder="1" applyAlignment="1">
      <alignment vertical="top" wrapText="1"/>
    </xf>
    <xf numFmtId="188" fontId="6" fillId="27" borderId="16" xfId="284" applyNumberFormat="1" applyFont="1" applyFill="1" applyBorder="1" applyAlignment="1" applyProtection="1">
      <alignment horizontal="right" vertical="top" wrapText="1"/>
    </xf>
    <xf numFmtId="0" fontId="6" fillId="27" borderId="16" xfId="284" applyFont="1" applyFill="1" applyBorder="1" applyAlignment="1">
      <alignment horizontal="left" vertical="top"/>
    </xf>
    <xf numFmtId="0" fontId="6" fillId="27" borderId="0" xfId="284" applyFill="1" applyBorder="1" applyAlignment="1">
      <alignment vertical="top" wrapText="1"/>
    </xf>
    <xf numFmtId="4" fontId="6" fillId="27" borderId="16" xfId="284" applyNumberFormat="1" applyFont="1" applyFill="1" applyBorder="1" applyAlignment="1" applyProtection="1">
      <alignment horizontal="right" vertical="top" wrapText="1"/>
    </xf>
    <xf numFmtId="167" fontId="6" fillId="27" borderId="0" xfId="284" applyNumberFormat="1" applyFont="1" applyFill="1" applyBorder="1" applyAlignment="1">
      <alignment horizontal="right" vertical="top" wrapText="1"/>
    </xf>
    <xf numFmtId="0" fontId="28" fillId="27" borderId="15" xfId="284" applyFont="1" applyFill="1" applyBorder="1" applyAlignment="1">
      <alignment horizontal="center" vertical="top" wrapText="1"/>
    </xf>
    <xf numFmtId="43" fontId="28" fillId="27" borderId="15" xfId="77" applyFont="1" applyFill="1" applyBorder="1" applyAlignment="1">
      <alignment horizontal="center" vertical="top" wrapText="1"/>
    </xf>
    <xf numFmtId="0" fontId="49" fillId="27" borderId="0" xfId="284" applyFont="1" applyFill="1" applyBorder="1" applyAlignment="1">
      <alignment vertical="top" wrapText="1"/>
    </xf>
    <xf numFmtId="2" fontId="49" fillId="27" borderId="0" xfId="284" applyNumberFormat="1" applyFont="1" applyFill="1" applyBorder="1" applyAlignment="1">
      <alignment vertical="top" wrapText="1"/>
    </xf>
    <xf numFmtId="2" fontId="6" fillId="27" borderId="0" xfId="284" applyNumberFormat="1" applyFont="1" applyFill="1" applyBorder="1" applyAlignment="1">
      <alignment vertical="top" wrapText="1"/>
    </xf>
    <xf numFmtId="167" fontId="6" fillId="27" borderId="24" xfId="284" applyNumberFormat="1" applyFont="1" applyFill="1" applyBorder="1" applyAlignment="1">
      <alignment vertical="top" wrapText="1"/>
    </xf>
    <xf numFmtId="167" fontId="6" fillId="27" borderId="18" xfId="284" applyNumberFormat="1" applyFont="1" applyFill="1" applyBorder="1" applyAlignment="1">
      <alignment vertical="top" wrapText="1"/>
    </xf>
    <xf numFmtId="167" fontId="48" fillId="27" borderId="0" xfId="284" applyNumberFormat="1" applyFont="1" applyFill="1" applyBorder="1" applyAlignment="1">
      <alignment vertical="top" wrapText="1"/>
    </xf>
    <xf numFmtId="0" fontId="48" fillId="27" borderId="0" xfId="284" applyFont="1" applyFill="1" applyBorder="1" applyAlignment="1">
      <alignment vertical="top" wrapText="1"/>
    </xf>
    <xf numFmtId="167" fontId="50" fillId="27" borderId="18" xfId="284" applyNumberFormat="1" applyFont="1" applyFill="1" applyBorder="1" applyAlignment="1">
      <alignment vertical="top" wrapText="1"/>
    </xf>
    <xf numFmtId="0" fontId="6" fillId="27" borderId="14" xfId="284" applyFont="1" applyFill="1" applyBorder="1" applyAlignment="1">
      <alignment vertical="top" wrapText="1"/>
    </xf>
    <xf numFmtId="0" fontId="6" fillId="27" borderId="21" xfId="284" applyFont="1" applyFill="1" applyBorder="1" applyAlignment="1">
      <alignment vertical="top" wrapText="1"/>
    </xf>
    <xf numFmtId="0" fontId="28" fillId="27" borderId="16" xfId="284" applyFont="1" applyFill="1" applyBorder="1" applyAlignment="1" applyProtection="1">
      <alignment horizontal="right" vertical="top" wrapText="1"/>
    </xf>
    <xf numFmtId="43" fontId="28" fillId="27" borderId="18" xfId="77" applyFont="1" applyFill="1" applyBorder="1" applyAlignment="1">
      <alignment horizontal="left" vertical="justify" wrapText="1"/>
    </xf>
    <xf numFmtId="4" fontId="28" fillId="27" borderId="16" xfId="316" applyNumberFormat="1" applyFont="1" applyFill="1" applyBorder="1" applyAlignment="1" applyProtection="1">
      <alignment horizontal="right" wrapText="1"/>
    </xf>
    <xf numFmtId="43" fontId="28" fillId="27" borderId="20" xfId="77" applyFont="1" applyFill="1" applyBorder="1" applyAlignment="1">
      <alignment horizontal="left" vertical="justify" wrapText="1"/>
    </xf>
    <xf numFmtId="4" fontId="28" fillId="27" borderId="17" xfId="316" applyNumberFormat="1" applyFont="1" applyFill="1" applyBorder="1" applyAlignment="1" applyProtection="1">
      <alignment horizontal="right" wrapText="1"/>
    </xf>
    <xf numFmtId="173" fontId="6" fillId="27" borderId="16" xfId="284" applyNumberFormat="1" applyFont="1" applyFill="1" applyBorder="1" applyAlignment="1">
      <alignment vertical="top" wrapText="1"/>
    </xf>
    <xf numFmtId="4" fontId="28" fillId="27" borderId="0" xfId="284" applyNumberFormat="1" applyFont="1" applyFill="1" applyBorder="1" applyAlignment="1">
      <alignment vertical="top" wrapText="1"/>
    </xf>
    <xf numFmtId="167" fontId="28" fillId="27" borderId="0" xfId="284" applyNumberFormat="1" applyFont="1" applyFill="1" applyBorder="1" applyAlignment="1">
      <alignment horizontal="right" vertical="top" wrapText="1"/>
    </xf>
    <xf numFmtId="173" fontId="6" fillId="27" borderId="0" xfId="284" applyNumberFormat="1" applyFont="1" applyFill="1" applyBorder="1" applyAlignment="1">
      <alignment horizontal="center" vertical="top" wrapText="1"/>
    </xf>
    <xf numFmtId="43" fontId="28" fillId="27" borderId="16" xfId="77" applyFont="1" applyFill="1" applyBorder="1" applyAlignment="1" applyProtection="1">
      <alignment horizontal="right" vertical="top" wrapText="1"/>
      <protection locked="0"/>
    </xf>
    <xf numFmtId="43" fontId="6" fillId="27" borderId="16" xfId="77" applyFont="1" applyFill="1" applyBorder="1" applyAlignment="1" applyProtection="1">
      <alignment horizontal="right" vertical="top" wrapText="1"/>
      <protection locked="0"/>
    </xf>
    <xf numFmtId="43" fontId="6" fillId="27" borderId="17" xfId="77" applyFont="1" applyFill="1" applyBorder="1" applyAlignment="1" applyProtection="1">
      <alignment horizontal="right" vertical="top" wrapText="1"/>
      <protection locked="0"/>
    </xf>
    <xf numFmtId="0" fontId="6" fillId="27" borderId="0" xfId="284" applyFont="1" applyFill="1" applyBorder="1" applyAlignment="1">
      <alignment vertical="top"/>
    </xf>
    <xf numFmtId="0" fontId="28" fillId="27" borderId="0" xfId="284" applyFont="1" applyFill="1" applyBorder="1" applyAlignment="1">
      <alignment horizontal="center" vertical="top" wrapText="1"/>
    </xf>
    <xf numFmtId="0" fontId="6" fillId="27" borderId="0" xfId="284" applyFont="1" applyFill="1" applyBorder="1" applyAlignment="1">
      <alignment horizontal="center" vertical="top" wrapText="1"/>
    </xf>
    <xf numFmtId="167" fontId="6" fillId="27" borderId="0" xfId="315" applyFont="1" applyFill="1" applyBorder="1" applyAlignment="1">
      <alignment vertical="top"/>
    </xf>
    <xf numFmtId="4" fontId="6" fillId="27" borderId="0" xfId="284" applyNumberFormat="1" applyFill="1" applyBorder="1" applyAlignment="1">
      <alignment vertical="top"/>
    </xf>
    <xf numFmtId="4" fontId="6" fillId="27" borderId="0" xfId="284" applyNumberFormat="1" applyFill="1" applyAlignment="1">
      <alignment vertical="top"/>
    </xf>
    <xf numFmtId="167" fontId="0" fillId="27" borderId="0" xfId="315" applyFont="1" applyFill="1" applyAlignment="1">
      <alignment vertical="top"/>
    </xf>
    <xf numFmtId="0" fontId="6" fillId="27" borderId="0" xfId="284" applyFill="1" applyAlignment="1">
      <alignment vertical="top"/>
    </xf>
    <xf numFmtId="0" fontId="28" fillId="27" borderId="0" xfId="284" applyFont="1" applyFill="1"/>
    <xf numFmtId="0" fontId="28" fillId="27" borderId="14" xfId="284" applyFont="1" applyFill="1" applyBorder="1"/>
    <xf numFmtId="43" fontId="6" fillId="27" borderId="16" xfId="77" applyFont="1" applyFill="1" applyBorder="1" applyAlignment="1" applyProtection="1">
      <alignment vertical="top" wrapText="1"/>
      <protection locked="0"/>
    </xf>
    <xf numFmtId="43" fontId="6" fillId="27" borderId="16" xfId="77" applyFont="1" applyFill="1" applyBorder="1" applyAlignment="1" applyProtection="1">
      <alignment vertical="center"/>
      <protection locked="0"/>
    </xf>
    <xf numFmtId="43" fontId="6" fillId="27" borderId="16" xfId="77" applyFont="1" applyFill="1" applyBorder="1" applyAlignment="1" applyProtection="1">
      <alignment horizontal="right" vertical="top"/>
      <protection locked="0"/>
    </xf>
    <xf numFmtId="43" fontId="6" fillId="27" borderId="16" xfId="77" applyFont="1" applyFill="1" applyBorder="1" applyAlignment="1" applyProtection="1">
      <alignment horizontal="right" vertical="center" wrapText="1"/>
      <protection locked="0"/>
    </xf>
    <xf numFmtId="43" fontId="6" fillId="27" borderId="19" xfId="77" applyFont="1" applyFill="1" applyBorder="1" applyAlignment="1" applyProtection="1">
      <alignment horizontal="right" vertical="top" wrapText="1"/>
      <protection locked="0"/>
    </xf>
    <xf numFmtId="43" fontId="6" fillId="27" borderId="16" xfId="77" applyFont="1" applyFill="1" applyBorder="1" applyAlignment="1" applyProtection="1">
      <alignment vertical="top"/>
      <protection locked="0"/>
    </xf>
    <xf numFmtId="0" fontId="28" fillId="27" borderId="0" xfId="284" applyFont="1" applyFill="1" applyBorder="1" applyAlignment="1">
      <alignment horizontal="left" vertical="top"/>
    </xf>
    <xf numFmtId="0" fontId="6" fillId="27" borderId="17" xfId="284" applyFont="1" applyFill="1" applyBorder="1" applyAlignment="1" applyProtection="1">
      <alignment horizontal="right" vertical="top"/>
    </xf>
    <xf numFmtId="0" fontId="6" fillId="27" borderId="17" xfId="284" applyFont="1" applyFill="1" applyBorder="1" applyAlignment="1" applyProtection="1">
      <alignment horizontal="right" vertical="top" wrapText="1"/>
    </xf>
    <xf numFmtId="0" fontId="6" fillId="27" borderId="0" xfId="284" applyFont="1" applyFill="1" applyBorder="1" applyAlignment="1">
      <alignment vertical="top"/>
    </xf>
    <xf numFmtId="0" fontId="6" fillId="27" borderId="0" xfId="284" applyFont="1" applyFill="1" applyBorder="1" applyAlignment="1">
      <alignment horizontal="left" vertical="top"/>
    </xf>
    <xf numFmtId="43" fontId="6" fillId="27" borderId="19" xfId="77" applyFont="1" applyFill="1" applyBorder="1" applyAlignment="1" applyProtection="1">
      <alignment vertical="center"/>
      <protection locked="0"/>
    </xf>
    <xf numFmtId="0" fontId="28" fillId="27" borderId="16" xfId="284" applyFont="1" applyFill="1" applyBorder="1" applyAlignment="1" applyProtection="1">
      <alignment horizontal="center" vertical="top"/>
    </xf>
    <xf numFmtId="0" fontId="28" fillId="27" borderId="16" xfId="284" applyFont="1" applyFill="1" applyBorder="1" applyAlignment="1" applyProtection="1">
      <alignment horizontal="left" vertical="top" wrapText="1"/>
    </xf>
    <xf numFmtId="43" fontId="6" fillId="27" borderId="16" xfId="284" applyNumberFormat="1" applyFont="1" applyFill="1" applyBorder="1" applyAlignment="1" applyProtection="1">
      <alignment horizontal="center" vertical="top"/>
    </xf>
    <xf numFmtId="43" fontId="28" fillId="27" borderId="16" xfId="77" applyFont="1" applyFill="1" applyBorder="1" applyAlignment="1" applyProtection="1">
      <alignment horizontal="right" vertical="top" wrapText="1"/>
    </xf>
    <xf numFmtId="0" fontId="6" fillId="27" borderId="16" xfId="284" applyFont="1" applyFill="1" applyBorder="1" applyAlignment="1" applyProtection="1">
      <alignment vertical="top" wrapText="1"/>
    </xf>
    <xf numFmtId="43" fontId="6" fillId="27" borderId="16" xfId="77" applyFont="1" applyFill="1" applyBorder="1" applyAlignment="1" applyProtection="1">
      <alignment horizontal="right" vertical="top" wrapText="1"/>
    </xf>
    <xf numFmtId="43" fontId="6" fillId="27" borderId="16" xfId="77" applyFont="1" applyFill="1" applyBorder="1" applyAlignment="1" applyProtection="1">
      <alignment horizontal="center" vertical="top"/>
    </xf>
    <xf numFmtId="43" fontId="6" fillId="27" borderId="16" xfId="77" applyFont="1" applyFill="1" applyBorder="1" applyAlignment="1" applyProtection="1">
      <alignment horizontal="center" vertical="top" wrapText="1"/>
    </xf>
    <xf numFmtId="0" fontId="6" fillId="27" borderId="16" xfId="284" applyFont="1" applyFill="1" applyBorder="1" applyAlignment="1" applyProtection="1">
      <alignment horizontal="left" vertical="top" wrapText="1"/>
    </xf>
    <xf numFmtId="43" fontId="6" fillId="27" borderId="16" xfId="77" applyFont="1" applyFill="1" applyBorder="1" applyAlignment="1" applyProtection="1">
      <alignment horizontal="right" vertical="center" wrapText="1"/>
    </xf>
    <xf numFmtId="43" fontId="6" fillId="27" borderId="16" xfId="77" applyFont="1" applyFill="1" applyBorder="1" applyAlignment="1" applyProtection="1">
      <alignment horizontal="center" vertical="center"/>
    </xf>
    <xf numFmtId="0" fontId="28" fillId="27" borderId="16" xfId="284" applyNumberFormat="1" applyFont="1" applyFill="1" applyBorder="1" applyAlignment="1" applyProtection="1">
      <alignment horizontal="right" vertical="top"/>
    </xf>
    <xf numFmtId="0" fontId="28" fillId="27" borderId="16" xfId="284" applyNumberFormat="1" applyFont="1" applyFill="1" applyBorder="1" applyAlignment="1" applyProtection="1">
      <alignment vertical="top" wrapText="1"/>
    </xf>
    <xf numFmtId="0" fontId="6" fillId="27" borderId="16" xfId="284" applyNumberFormat="1" applyFont="1" applyFill="1" applyBorder="1" applyAlignment="1" applyProtection="1">
      <alignment horizontal="right" vertical="top"/>
    </xf>
    <xf numFmtId="0" fontId="6" fillId="27" borderId="16" xfId="284" applyNumberFormat="1" applyFont="1" applyFill="1" applyBorder="1" applyAlignment="1" applyProtection="1">
      <alignment vertical="top" wrapText="1"/>
    </xf>
    <xf numFmtId="0" fontId="6" fillId="27" borderId="17" xfId="284" applyFont="1" applyFill="1" applyBorder="1" applyAlignment="1" applyProtection="1">
      <alignment horizontal="left" vertical="top" wrapText="1"/>
    </xf>
    <xf numFmtId="43" fontId="6" fillId="27" borderId="17" xfId="77" applyFont="1" applyFill="1" applyBorder="1" applyAlignment="1" applyProtection="1">
      <alignment horizontal="right" vertical="top" wrapText="1"/>
    </xf>
    <xf numFmtId="43" fontId="6" fillId="27" borderId="17" xfId="77" applyFont="1" applyFill="1" applyBorder="1" applyAlignment="1" applyProtection="1">
      <alignment horizontal="center" vertical="top"/>
    </xf>
    <xf numFmtId="2" fontId="6" fillId="27" borderId="16" xfId="284" applyNumberFormat="1" applyFont="1" applyFill="1" applyBorder="1" applyAlignment="1" applyProtection="1">
      <alignment horizontal="right" vertical="top"/>
    </xf>
    <xf numFmtId="2" fontId="6" fillId="27" borderId="17" xfId="284" applyNumberFormat="1" applyFont="1" applyFill="1" applyBorder="1" applyAlignment="1" applyProtection="1">
      <alignment horizontal="right" vertical="top"/>
    </xf>
    <xf numFmtId="0" fontId="28" fillId="27" borderId="16" xfId="284" applyFont="1" applyFill="1" applyBorder="1" applyAlignment="1" applyProtection="1">
      <alignment vertical="top" wrapText="1"/>
    </xf>
    <xf numFmtId="43" fontId="6" fillId="27" borderId="0" xfId="77" applyFont="1" applyFill="1" applyBorder="1" applyAlignment="1" applyProtection="1">
      <alignment horizontal="right" vertical="top" wrapText="1"/>
    </xf>
    <xf numFmtId="43" fontId="6" fillId="27" borderId="17" xfId="77" applyFont="1" applyFill="1" applyBorder="1" applyAlignment="1" applyProtection="1">
      <alignment horizontal="right" vertical="center" wrapText="1"/>
    </xf>
    <xf numFmtId="4" fontId="6" fillId="27" borderId="19" xfId="284" applyNumberFormat="1" applyFont="1" applyFill="1" applyBorder="1" applyAlignment="1" applyProtection="1">
      <alignment vertical="top" wrapText="1"/>
    </xf>
    <xf numFmtId="43" fontId="6" fillId="27" borderId="16" xfId="77" applyFont="1" applyFill="1" applyBorder="1" applyAlignment="1" applyProtection="1">
      <alignment vertical="center"/>
    </xf>
    <xf numFmtId="4" fontId="6" fillId="27" borderId="16" xfId="284" applyNumberFormat="1" applyFont="1" applyFill="1" applyBorder="1" applyAlignment="1" applyProtection="1">
      <alignment vertical="top" wrapText="1"/>
    </xf>
    <xf numFmtId="188" fontId="28" fillId="27" borderId="16" xfId="77" applyNumberFormat="1" applyFont="1" applyFill="1" applyBorder="1" applyAlignment="1" applyProtection="1">
      <alignment vertical="top"/>
    </xf>
    <xf numFmtId="43" fontId="28" fillId="27" borderId="16" xfId="77" applyFont="1" applyFill="1" applyBorder="1" applyAlignment="1" applyProtection="1">
      <alignment vertical="top" wrapText="1"/>
    </xf>
    <xf numFmtId="43" fontId="28" fillId="27" borderId="16" xfId="77" applyFont="1" applyFill="1" applyBorder="1" applyAlignment="1" applyProtection="1">
      <alignment horizontal="right" vertical="top"/>
    </xf>
    <xf numFmtId="43" fontId="28" fillId="27" borderId="16" xfId="77" applyFont="1" applyFill="1" applyBorder="1" applyAlignment="1" applyProtection="1">
      <alignment horizontal="center" vertical="top"/>
    </xf>
    <xf numFmtId="189" fontId="28" fillId="27" borderId="16" xfId="77" applyNumberFormat="1" applyFont="1" applyFill="1" applyBorder="1" applyAlignment="1" applyProtection="1">
      <alignment horizontal="right" vertical="top"/>
    </xf>
    <xf numFmtId="189" fontId="6" fillId="27" borderId="16" xfId="77" applyNumberFormat="1" applyFont="1" applyFill="1" applyBorder="1" applyAlignment="1" applyProtection="1">
      <alignment horizontal="right" vertical="top"/>
    </xf>
    <xf numFmtId="43" fontId="6" fillId="27" borderId="16" xfId="77" applyFont="1" applyFill="1" applyBorder="1" applyAlignment="1" applyProtection="1">
      <alignment vertical="top" wrapText="1"/>
    </xf>
    <xf numFmtId="43" fontId="6" fillId="27" borderId="16" xfId="77" applyFont="1" applyFill="1" applyBorder="1" applyAlignment="1" applyProtection="1">
      <alignment horizontal="right" vertical="top"/>
    </xf>
    <xf numFmtId="187" fontId="6" fillId="27" borderId="16" xfId="284" quotePrefix="1" applyNumberFormat="1" applyFont="1" applyFill="1" applyBorder="1" applyAlignment="1" applyProtection="1">
      <alignment horizontal="right" vertical="top" wrapText="1"/>
    </xf>
    <xf numFmtId="39" fontId="6" fillId="27" borderId="16" xfId="284" applyNumberFormat="1" applyFont="1" applyFill="1" applyBorder="1" applyAlignment="1" applyProtection="1">
      <alignment horizontal="left" vertical="top" wrapText="1"/>
    </xf>
    <xf numFmtId="0" fontId="51" fillId="27" borderId="16" xfId="284" applyNumberFormat="1" applyFont="1" applyFill="1" applyBorder="1" applyAlignment="1" applyProtection="1">
      <alignment vertical="top" wrapText="1"/>
    </xf>
    <xf numFmtId="43" fontId="6" fillId="27" borderId="16" xfId="77" applyFont="1" applyFill="1" applyBorder="1" applyAlignment="1" applyProtection="1">
      <alignment horizontal="center" vertical="center" wrapText="1"/>
    </xf>
    <xf numFmtId="0" fontId="28" fillId="27" borderId="16" xfId="284" applyFont="1" applyFill="1" applyBorder="1" applyAlignment="1" applyProtection="1">
      <alignment horizontal="center" vertical="top" wrapText="1"/>
    </xf>
    <xf numFmtId="0" fontId="6" fillId="27" borderId="19" xfId="284" applyFont="1" applyFill="1" applyBorder="1" applyAlignment="1" applyProtection="1">
      <alignment horizontal="left" vertical="top" wrapText="1"/>
    </xf>
    <xf numFmtId="43" fontId="28" fillId="27" borderId="16" xfId="77" applyFont="1" applyFill="1" applyBorder="1" applyAlignment="1" applyProtection="1">
      <alignment horizontal="center" vertical="top" wrapText="1"/>
    </xf>
    <xf numFmtId="43" fontId="6" fillId="27" borderId="17" xfId="77" applyFont="1" applyFill="1" applyBorder="1" applyAlignment="1" applyProtection="1">
      <alignment horizontal="center" vertical="top" wrapText="1"/>
    </xf>
    <xf numFmtId="0" fontId="28" fillId="27" borderId="16" xfId="284" applyNumberFormat="1" applyFont="1" applyFill="1" applyBorder="1" applyAlignment="1" applyProtection="1">
      <alignment horizontal="right" vertical="top" wrapText="1"/>
    </xf>
    <xf numFmtId="0" fontId="6" fillId="27" borderId="16" xfId="284" applyNumberFormat="1" applyFont="1" applyFill="1" applyBorder="1" applyAlignment="1" applyProtection="1">
      <alignment horizontal="right" vertical="top" wrapText="1"/>
    </xf>
    <xf numFmtId="2" fontId="6" fillId="27" borderId="16" xfId="284" applyNumberFormat="1" applyFont="1" applyFill="1" applyBorder="1" applyAlignment="1" applyProtection="1">
      <alignment horizontal="right" vertical="top" wrapText="1"/>
    </xf>
    <xf numFmtId="2" fontId="6" fillId="27" borderId="17" xfId="284" applyNumberFormat="1" applyFont="1" applyFill="1" applyBorder="1" applyAlignment="1" applyProtection="1">
      <alignment horizontal="right" vertical="top" wrapText="1"/>
    </xf>
    <xf numFmtId="43" fontId="6" fillId="27" borderId="16" xfId="77" applyFont="1" applyFill="1" applyBorder="1" applyAlignment="1" applyProtection="1">
      <alignment vertical="center" wrapText="1"/>
    </xf>
    <xf numFmtId="43" fontId="6" fillId="27" borderId="0" xfId="77" applyFont="1" applyFill="1" applyBorder="1" applyAlignment="1" applyProtection="1">
      <alignment vertical="top"/>
    </xf>
    <xf numFmtId="43" fontId="6" fillId="27" borderId="19" xfId="77" applyFont="1" applyFill="1" applyBorder="1" applyAlignment="1" applyProtection="1">
      <alignment vertical="center"/>
    </xf>
    <xf numFmtId="43" fontId="6" fillId="27" borderId="19" xfId="77" applyFont="1" applyFill="1" applyBorder="1" applyAlignment="1" applyProtection="1">
      <alignment horizontal="center" vertical="center"/>
    </xf>
    <xf numFmtId="189" fontId="6" fillId="27" borderId="17" xfId="77" applyNumberFormat="1" applyFont="1" applyFill="1" applyBorder="1" applyAlignment="1" applyProtection="1">
      <alignment horizontal="right" vertical="top"/>
    </xf>
    <xf numFmtId="43" fontId="6" fillId="27" borderId="17" xfId="77" applyFont="1" applyFill="1" applyBorder="1" applyAlignment="1" applyProtection="1">
      <alignment vertical="top" wrapText="1"/>
    </xf>
    <xf numFmtId="43" fontId="6" fillId="27" borderId="17" xfId="77" applyFont="1" applyFill="1" applyBorder="1" applyAlignment="1" applyProtection="1">
      <alignment horizontal="right" vertical="top"/>
    </xf>
    <xf numFmtId="1" fontId="28" fillId="27" borderId="16" xfId="284" applyNumberFormat="1" applyFont="1" applyFill="1" applyBorder="1" applyAlignment="1" applyProtection="1">
      <alignment horizontal="center" vertical="top" wrapText="1"/>
    </xf>
    <xf numFmtId="1" fontId="6" fillId="27" borderId="16" xfId="284" applyNumberFormat="1" applyFont="1" applyFill="1" applyBorder="1" applyAlignment="1" applyProtection="1">
      <alignment horizontal="right" vertical="top" wrapText="1"/>
    </xf>
    <xf numFmtId="0" fontId="6" fillId="27" borderId="16" xfId="284" applyFont="1" applyFill="1" applyBorder="1" applyAlignment="1" applyProtection="1">
      <alignment horizontal="center" vertical="top" wrapText="1"/>
    </xf>
    <xf numFmtId="0" fontId="28" fillId="27" borderId="17" xfId="284" applyFont="1" applyFill="1" applyBorder="1" applyAlignment="1" applyProtection="1">
      <alignment horizontal="center" vertical="top" wrapText="1"/>
    </xf>
    <xf numFmtId="0" fontId="6" fillId="27" borderId="17" xfId="284" applyFont="1" applyFill="1" applyBorder="1" applyAlignment="1" applyProtection="1">
      <alignment horizontal="center" vertical="top" wrapText="1"/>
    </xf>
    <xf numFmtId="173" fontId="6" fillId="27" borderId="16" xfId="284" applyNumberFormat="1" applyFont="1" applyFill="1" applyBorder="1" applyAlignment="1" applyProtection="1">
      <alignment horizontal="center" vertical="top" wrapText="1"/>
    </xf>
    <xf numFmtId="0" fontId="34" fillId="27" borderId="16" xfId="284" applyFont="1" applyFill="1" applyBorder="1" applyAlignment="1" applyProtection="1">
      <alignment vertical="top" wrapText="1"/>
    </xf>
    <xf numFmtId="10" fontId="6" fillId="27" borderId="16" xfId="92" applyNumberFormat="1" applyFont="1" applyFill="1" applyBorder="1" applyAlignment="1" applyProtection="1">
      <alignment horizontal="right" vertical="top" wrapText="1"/>
    </xf>
    <xf numFmtId="0" fontId="6" fillId="27" borderId="16" xfId="318" applyFont="1" applyFill="1" applyBorder="1" applyAlignment="1" applyProtection="1">
      <alignment horizontal="right" vertical="top" wrapText="1"/>
    </xf>
    <xf numFmtId="10" fontId="6" fillId="27" borderId="16" xfId="92" applyNumberFormat="1" applyFont="1" applyFill="1" applyBorder="1" applyAlignment="1" applyProtection="1">
      <alignment horizontal="right" vertical="center" wrapText="1"/>
    </xf>
    <xf numFmtId="173" fontId="6" fillId="27" borderId="16" xfId="284" applyNumberFormat="1" applyFont="1" applyFill="1" applyBorder="1" applyAlignment="1" applyProtection="1">
      <alignment horizontal="center" vertical="center" wrapText="1"/>
    </xf>
    <xf numFmtId="10" fontId="6" fillId="27" borderId="16" xfId="92" applyNumberFormat="1" applyFont="1" applyFill="1" applyBorder="1" applyAlignment="1" applyProtection="1">
      <alignment vertical="top"/>
    </xf>
    <xf numFmtId="4" fontId="6" fillId="27" borderId="16" xfId="318" applyNumberFormat="1" applyFont="1" applyFill="1" applyBorder="1" applyAlignment="1" applyProtection="1">
      <alignment horizontal="center" vertical="top"/>
    </xf>
    <xf numFmtId="0" fontId="6" fillId="27" borderId="17" xfId="284" applyFont="1" applyFill="1" applyBorder="1" applyAlignment="1" applyProtection="1">
      <alignment vertical="top" wrapText="1"/>
    </xf>
    <xf numFmtId="173" fontId="6" fillId="27" borderId="17" xfId="284" applyNumberFormat="1" applyFont="1" applyFill="1" applyBorder="1" applyAlignment="1" applyProtection="1">
      <alignment horizontal="center" vertical="top" wrapText="1"/>
    </xf>
    <xf numFmtId="43" fontId="6" fillId="27" borderId="16" xfId="77" applyFont="1" applyFill="1" applyBorder="1" applyAlignment="1" applyProtection="1">
      <alignment vertical="center" wrapText="1"/>
      <protection locked="0"/>
    </xf>
    <xf numFmtId="43" fontId="6" fillId="27" borderId="16" xfId="77" applyFont="1" applyFill="1" applyBorder="1" applyAlignment="1" applyProtection="1">
      <alignment horizontal="right" vertical="center"/>
      <protection locked="0"/>
    </xf>
    <xf numFmtId="43" fontId="6" fillId="27" borderId="16" xfId="77" applyFont="1" applyFill="1" applyBorder="1" applyAlignment="1" applyProtection="1">
      <alignment horizontal="center" vertical="top" wrapText="1"/>
      <protection locked="0"/>
    </xf>
    <xf numFmtId="43" fontId="6" fillId="27" borderId="17" xfId="77" applyFont="1" applyFill="1" applyBorder="1" applyAlignment="1" applyProtection="1">
      <alignment horizontal="right" vertical="center" wrapText="1"/>
      <protection locked="0"/>
    </xf>
    <xf numFmtId="39" fontId="51" fillId="27" borderId="16" xfId="284" applyNumberFormat="1" applyFont="1" applyFill="1" applyBorder="1" applyAlignment="1" applyProtection="1">
      <alignment horizontal="right" vertical="top" wrapText="1"/>
      <protection locked="0"/>
    </xf>
    <xf numFmtId="43" fontId="28" fillId="27" borderId="17" xfId="77" applyFont="1" applyFill="1" applyBorder="1" applyAlignment="1" applyProtection="1">
      <alignment horizontal="right" vertical="top" wrapText="1"/>
      <protection locked="0"/>
    </xf>
    <xf numFmtId="169" fontId="6" fillId="27" borderId="16" xfId="103" applyFont="1" applyFill="1" applyBorder="1" applyAlignment="1" applyProtection="1">
      <alignment vertical="top"/>
      <protection locked="0"/>
    </xf>
    <xf numFmtId="0" fontId="6" fillId="27" borderId="25" xfId="284" applyFont="1" applyFill="1" applyBorder="1" applyAlignment="1" applyProtection="1">
      <alignment horizontal="left" vertical="top" wrapText="1"/>
    </xf>
    <xf numFmtId="2" fontId="6" fillId="27" borderId="25" xfId="284" applyNumberFormat="1" applyFont="1" applyFill="1" applyBorder="1" applyAlignment="1" applyProtection="1">
      <alignment horizontal="right" vertical="top"/>
    </xf>
    <xf numFmtId="43" fontId="6" fillId="27" borderId="25" xfId="77" applyFont="1" applyFill="1" applyBorder="1" applyAlignment="1" applyProtection="1">
      <alignment horizontal="right" vertical="top" wrapText="1"/>
    </xf>
    <xf numFmtId="43" fontId="6" fillId="27" borderId="25" xfId="77" applyFont="1" applyFill="1" applyBorder="1" applyAlignment="1" applyProtection="1">
      <alignment horizontal="center" vertical="top"/>
    </xf>
    <xf numFmtId="43" fontId="6" fillId="27" borderId="25" xfId="77" applyFont="1" applyFill="1" applyBorder="1" applyAlignment="1" applyProtection="1">
      <alignment horizontal="right" vertical="top" wrapText="1"/>
      <protection locked="0"/>
    </xf>
    <xf numFmtId="43" fontId="6" fillId="27" borderId="14" xfId="77" applyFont="1" applyFill="1" applyBorder="1" applyAlignment="1" applyProtection="1">
      <alignment horizontal="right" vertical="top" wrapText="1"/>
    </xf>
    <xf numFmtId="43" fontId="6" fillId="27" borderId="17" xfId="77" applyFont="1" applyFill="1" applyBorder="1" applyAlignment="1" applyProtection="1">
      <alignment horizontal="center" vertical="top" wrapText="1"/>
      <protection locked="0"/>
    </xf>
    <xf numFmtId="43" fontId="6" fillId="27" borderId="17" xfId="77" applyFont="1" applyFill="1" applyBorder="1" applyAlignment="1" applyProtection="1">
      <alignment horizontal="center" vertical="center" wrapText="1"/>
    </xf>
    <xf numFmtId="0" fontId="8" fillId="27" borderId="14" xfId="284" applyFont="1" applyFill="1" applyBorder="1" applyAlignment="1">
      <alignment horizontal="center" vertical="top"/>
    </xf>
    <xf numFmtId="0" fontId="6" fillId="27" borderId="0" xfId="284" applyFont="1" applyFill="1" applyBorder="1" applyAlignment="1">
      <alignment horizontal="left" wrapText="1"/>
    </xf>
    <xf numFmtId="0" fontId="28" fillId="27" borderId="0" xfId="284" applyFont="1" applyFill="1" applyBorder="1" applyAlignment="1">
      <alignment horizontal="center" vertical="top" wrapText="1"/>
    </xf>
    <xf numFmtId="0" fontId="53" fillId="27" borderId="0" xfId="284" applyFont="1" applyFill="1" applyBorder="1" applyAlignment="1">
      <alignment horizontal="center" vertical="top"/>
    </xf>
    <xf numFmtId="0" fontId="6" fillId="27" borderId="25" xfId="284" applyFont="1" applyFill="1" applyBorder="1" applyAlignment="1" applyProtection="1">
      <alignment horizontal="right" vertical="top" wrapText="1"/>
    </xf>
    <xf numFmtId="43" fontId="6" fillId="27" borderId="25" xfId="77" applyFont="1" applyFill="1" applyBorder="1" applyAlignment="1" applyProtection="1">
      <alignment horizontal="right" vertical="center" wrapText="1"/>
    </xf>
    <xf numFmtId="43" fontId="6" fillId="27" borderId="25" xfId="77" applyFont="1" applyFill="1" applyBorder="1" applyAlignment="1" applyProtection="1">
      <alignment horizontal="center" vertical="center" wrapText="1"/>
    </xf>
    <xf numFmtId="43" fontId="6" fillId="27" borderId="25" xfId="77" applyFont="1" applyFill="1" applyBorder="1" applyAlignment="1" applyProtection="1">
      <alignment horizontal="right" vertical="center" wrapText="1"/>
      <protection locked="0"/>
    </xf>
    <xf numFmtId="189" fontId="6" fillId="27" borderId="17" xfId="284" applyNumberFormat="1" applyFont="1" applyFill="1" applyBorder="1" applyAlignment="1" applyProtection="1">
      <alignment horizontal="right" vertical="top" wrapText="1"/>
    </xf>
  </cellXfs>
  <cellStyles count="319">
    <cellStyle name="20% - Accent1" xfId="1"/>
    <cellStyle name="20% - Accent1 2" xfId="119"/>
    <cellStyle name="20% - Accent2" xfId="2"/>
    <cellStyle name="20% - Accent2 2" xfId="120"/>
    <cellStyle name="20% - Accent3" xfId="3"/>
    <cellStyle name="20% - Accent3 2" xfId="121"/>
    <cellStyle name="20% - Accent4" xfId="4"/>
    <cellStyle name="20% - Accent4 2" xfId="122"/>
    <cellStyle name="20% - Accent5" xfId="5"/>
    <cellStyle name="20% - Accent6" xfId="6"/>
    <cellStyle name="20% - Accent6 2" xfId="123"/>
    <cellStyle name="20% - Énfasis1" xfId="7" builtinId="30" customBuiltin="1"/>
    <cellStyle name="20% - Énfasis1 2" xfId="124"/>
    <cellStyle name="20% - Énfasis2" xfId="8" builtinId="34" customBuiltin="1"/>
    <cellStyle name="20% - Énfasis2 2" xfId="125"/>
    <cellStyle name="20% - Énfasis3" xfId="9" builtinId="38" customBuiltin="1"/>
    <cellStyle name="20% - Énfasis3 2" xfId="126"/>
    <cellStyle name="20% - Énfasis4" xfId="10" builtinId="42" customBuiltin="1"/>
    <cellStyle name="20% - Énfasis4 2" xfId="127"/>
    <cellStyle name="20% - Énfasis5" xfId="11" builtinId="46" customBuiltin="1"/>
    <cellStyle name="20% - Énfasis5 2" xfId="128"/>
    <cellStyle name="20% - Énfasis6" xfId="12" builtinId="50" customBuiltin="1"/>
    <cellStyle name="20% - Énfasis6 2" xfId="129"/>
    <cellStyle name="40% - Accent1" xfId="13"/>
    <cellStyle name="40% - Accent1 2" xfId="130"/>
    <cellStyle name="40% - Accent2" xfId="14"/>
    <cellStyle name="40% - Accent3" xfId="15"/>
    <cellStyle name="40% - Accent3 2" xfId="131"/>
    <cellStyle name="40% - Accent4" xfId="16"/>
    <cellStyle name="40% - Accent4 2" xfId="132"/>
    <cellStyle name="40% - Accent5" xfId="17"/>
    <cellStyle name="40% - Accent5 2" xfId="133"/>
    <cellStyle name="40% - Accent6" xfId="18"/>
    <cellStyle name="40% - Accent6 2" xfId="134"/>
    <cellStyle name="40% - Énfasis1" xfId="19" builtinId="31" customBuiltin="1"/>
    <cellStyle name="40% - Énfasis1 2" xfId="135"/>
    <cellStyle name="40% - Énfasis2" xfId="20" builtinId="35" customBuiltin="1"/>
    <cellStyle name="40% - Énfasis2 2" xfId="136"/>
    <cellStyle name="40% - Énfasis3" xfId="21" builtinId="39" customBuiltin="1"/>
    <cellStyle name="40% - Énfasis3 2" xfId="137"/>
    <cellStyle name="40% - Énfasis4" xfId="22" builtinId="43" customBuiltin="1"/>
    <cellStyle name="40% - Énfasis4 2" xfId="138"/>
    <cellStyle name="40% - Énfasis5" xfId="23" builtinId="47" customBuiltin="1"/>
    <cellStyle name="40% - Énfasis5 2" xfId="139"/>
    <cellStyle name="40% - Énfasis6" xfId="24" builtinId="51" customBuiltin="1"/>
    <cellStyle name="40% - Énfasis6 2" xfId="140"/>
    <cellStyle name="60% - Accent1" xfId="25"/>
    <cellStyle name="60% - Accent1 2" xfId="141"/>
    <cellStyle name="60% - Accent2" xfId="26"/>
    <cellStyle name="60% - Accent2 2" xfId="142"/>
    <cellStyle name="60% - Accent3" xfId="27"/>
    <cellStyle name="60% - Accent3 2" xfId="143"/>
    <cellStyle name="60% - Accent4" xfId="28"/>
    <cellStyle name="60% - Accent4 2" xfId="144"/>
    <cellStyle name="60% - Accent5" xfId="29"/>
    <cellStyle name="60% - Accent5 2" xfId="145"/>
    <cellStyle name="60% - Accent6" xfId="30"/>
    <cellStyle name="60% - Accent6 2" xfId="146"/>
    <cellStyle name="60% - Énfasis1" xfId="31" builtinId="32" customBuiltin="1"/>
    <cellStyle name="60% - Énfasis1 2" xfId="147"/>
    <cellStyle name="60% - Énfasis2" xfId="32" builtinId="36" customBuiltin="1"/>
    <cellStyle name="60% - Énfasis2 2" xfId="148"/>
    <cellStyle name="60% - Énfasis3" xfId="33" builtinId="40" customBuiltin="1"/>
    <cellStyle name="60% - Énfasis3 2" xfId="149"/>
    <cellStyle name="60% - Énfasis4" xfId="34" builtinId="44" customBuiltin="1"/>
    <cellStyle name="60% - Énfasis4 2" xfId="150"/>
    <cellStyle name="60% - Énfasis5" xfId="35" builtinId="48" customBuiltin="1"/>
    <cellStyle name="60% - Énfasis5 2" xfId="151"/>
    <cellStyle name="60% - Énfasis6" xfId="36" builtinId="52" customBuiltin="1"/>
    <cellStyle name="60% - Énfasis6 2" xfId="152"/>
    <cellStyle name="Accent1" xfId="37"/>
    <cellStyle name="Accent1 2" xfId="153"/>
    <cellStyle name="Accent2" xfId="38"/>
    <cellStyle name="Accent2 2" xfId="154"/>
    <cellStyle name="Accent3" xfId="39"/>
    <cellStyle name="Accent3 2" xfId="155"/>
    <cellStyle name="Accent4" xfId="40"/>
    <cellStyle name="Accent4 2" xfId="156"/>
    <cellStyle name="Accent5" xfId="41"/>
    <cellStyle name="Accent6" xfId="42"/>
    <cellStyle name="Accent6 2" xfId="157"/>
    <cellStyle name="Bad" xfId="43"/>
    <cellStyle name="Bad 2" xfId="158"/>
    <cellStyle name="Buena" xfId="44" builtinId="26" customBuiltin="1"/>
    <cellStyle name="Buena 2" xfId="159"/>
    <cellStyle name="Calculation" xfId="45"/>
    <cellStyle name="Calculation 2" xfId="160"/>
    <cellStyle name="Cálculo" xfId="46" builtinId="22" customBuiltin="1"/>
    <cellStyle name="Cálculo 2" xfId="161"/>
    <cellStyle name="Celda de comprobación" xfId="47" builtinId="23" customBuiltin="1"/>
    <cellStyle name="Celda de comprobación 2" xfId="162"/>
    <cellStyle name="Celda vinculada" xfId="48" builtinId="24" customBuiltin="1"/>
    <cellStyle name="Celda vinculada 2" xfId="163"/>
    <cellStyle name="Check Cell" xfId="49"/>
    <cellStyle name="Comma 2" xfId="50"/>
    <cellStyle name="Comma 2 2" xfId="229"/>
    <cellStyle name="Comma 3" xfId="51"/>
    <cellStyle name="Comma 3 2" xfId="230"/>
    <cellStyle name="Comma_ACUEDUCTO DE  PADRE LAS CASAS" xfId="164"/>
    <cellStyle name="Encabezado 4" xfId="52" builtinId="19" customBuiltin="1"/>
    <cellStyle name="Encabezado 4 2" xfId="165"/>
    <cellStyle name="Énfasis1" xfId="53" builtinId="29" customBuiltin="1"/>
    <cellStyle name="Énfasis1 2" xfId="166"/>
    <cellStyle name="Énfasis2" xfId="54" builtinId="33" customBuiltin="1"/>
    <cellStyle name="Énfasis2 2" xfId="167"/>
    <cellStyle name="Énfasis3" xfId="55" builtinId="37" customBuiltin="1"/>
    <cellStyle name="Énfasis3 2" xfId="168"/>
    <cellStyle name="Énfasis4" xfId="56" builtinId="41" customBuiltin="1"/>
    <cellStyle name="Énfasis4 2" xfId="169"/>
    <cellStyle name="Énfasis5" xfId="57" builtinId="45" customBuiltin="1"/>
    <cellStyle name="Énfasis5 2" xfId="170"/>
    <cellStyle name="Énfasis6" xfId="58" builtinId="49" customBuiltin="1"/>
    <cellStyle name="Énfasis6 2" xfId="171"/>
    <cellStyle name="Entrada" xfId="59" builtinId="20" customBuiltin="1"/>
    <cellStyle name="Entrada 2" xfId="172"/>
    <cellStyle name="Euro" xfId="60"/>
    <cellStyle name="Euro 2" xfId="173"/>
    <cellStyle name="Euro 2 2" xfId="250"/>
    <cellStyle name="Explanatory Text" xfId="61"/>
    <cellStyle name="F2" xfId="62"/>
    <cellStyle name="F3" xfId="63"/>
    <cellStyle name="F4" xfId="64"/>
    <cellStyle name="F5" xfId="65"/>
    <cellStyle name="F6" xfId="66"/>
    <cellStyle name="F7" xfId="67"/>
    <cellStyle name="F8" xfId="68"/>
    <cellStyle name="Good" xfId="69"/>
    <cellStyle name="Good 2" xfId="174"/>
    <cellStyle name="Heading 1" xfId="70"/>
    <cellStyle name="Heading 1 2" xfId="175"/>
    <cellStyle name="Heading 2" xfId="71"/>
    <cellStyle name="Heading 2 2" xfId="176"/>
    <cellStyle name="Heading 3" xfId="72"/>
    <cellStyle name="Heading 3 2" xfId="177"/>
    <cellStyle name="Heading 4" xfId="73"/>
    <cellStyle name="Heading 4 2" xfId="178"/>
    <cellStyle name="Incorrecto" xfId="74" builtinId="27" customBuiltin="1"/>
    <cellStyle name="Incorrecto 2" xfId="179"/>
    <cellStyle name="Input" xfId="75"/>
    <cellStyle name="Input 2" xfId="180"/>
    <cellStyle name="Linked Cell" xfId="76"/>
    <cellStyle name="Linked Cell 2" xfId="181"/>
    <cellStyle name="Millares" xfId="77" builtinId="3"/>
    <cellStyle name="Millares 10" xfId="311"/>
    <cellStyle name="Millares 10 2" xfId="312"/>
    <cellStyle name="Millares 10 3" xfId="317"/>
    <cellStyle name="Millares 11" xfId="315"/>
    <cellStyle name="Millares 2" xfId="78"/>
    <cellStyle name="Millares 2 2" xfId="103"/>
    <cellStyle name="Millares 2 2 2" xfId="104"/>
    <cellStyle name="Millares 2 2 2 2" xfId="240"/>
    <cellStyle name="Millares 2 2 3" xfId="239"/>
    <cellStyle name="Millares 2 3" xfId="116"/>
    <cellStyle name="Millares 2 4" xfId="182"/>
    <cellStyle name="Millares 2 4 2" xfId="251"/>
    <cellStyle name="Millares 2 5" xfId="231"/>
    <cellStyle name="Millares 2_111-12 ac neyba zona alta" xfId="183"/>
    <cellStyle name="Millares 3" xfId="79"/>
    <cellStyle name="Millares 3 2" xfId="118"/>
    <cellStyle name="Millares 3 2 2" xfId="184"/>
    <cellStyle name="Millares 3 2 2 2" xfId="252"/>
    <cellStyle name="Millares 3 2 3" xfId="249"/>
    <cellStyle name="Millares 3 3" xfId="185"/>
    <cellStyle name="Millares 3 3 2" xfId="253"/>
    <cellStyle name="Millares 3 3 3" xfId="283"/>
    <cellStyle name="Millares 3 4" xfId="186"/>
    <cellStyle name="Millares 3 4 2" xfId="254"/>
    <cellStyle name="Millares 3 5" xfId="232"/>
    <cellStyle name="Millares 3_111-12 ac neyba zona alta" xfId="114"/>
    <cellStyle name="Millares 4" xfId="80"/>
    <cellStyle name="Millares 4 2" xfId="187"/>
    <cellStyle name="Millares 4 2 2" xfId="255"/>
    <cellStyle name="Millares 4 3" xfId="233"/>
    <cellStyle name="Millares 5" xfId="109"/>
    <cellStyle name="Millares 5 3" xfId="316"/>
    <cellStyle name="Millares 6" xfId="188"/>
    <cellStyle name="Millares 6 2" xfId="256"/>
    <cellStyle name="Millares 7" xfId="189"/>
    <cellStyle name="Millares 7 2" xfId="257"/>
    <cellStyle name="Millares 7 3" xfId="314"/>
    <cellStyle name="Millares 8" xfId="111"/>
    <cellStyle name="Millares 8 2" xfId="246"/>
    <cellStyle name="Millares 9" xfId="190"/>
    <cellStyle name="Millares 9 2" xfId="258"/>
    <cellStyle name="Moneda 2" xfId="112"/>
    <cellStyle name="Moneda 2 2" xfId="247"/>
    <cellStyle name="Neutral" xfId="81" builtinId="28" customBuiltin="1"/>
    <cellStyle name="Neutral 2" xfId="191"/>
    <cellStyle name="No-definido" xfId="82"/>
    <cellStyle name="Normal" xfId="0" builtinId="0"/>
    <cellStyle name="Normal - Style1" xfId="83"/>
    <cellStyle name="Normal 10" xfId="192"/>
    <cellStyle name="Normal 10 2" xfId="259"/>
    <cellStyle name="Normal 10 3" xfId="284"/>
    <cellStyle name="Normal 11" xfId="193"/>
    <cellStyle name="Normal 11 2" xfId="260"/>
    <cellStyle name="Normal 12" xfId="194"/>
    <cellStyle name="Normal 12 2" xfId="261"/>
    <cellStyle name="Normal 12 2 2" xfId="301"/>
    <cellStyle name="Normal 12 3" xfId="290"/>
    <cellStyle name="Normal 13" xfId="195"/>
    <cellStyle name="Normal 13 2" xfId="262"/>
    <cellStyle name="Normal 13 2 2" xfId="302"/>
    <cellStyle name="Normal 13 3" xfId="291"/>
    <cellStyle name="Normal 14" xfId="196"/>
    <cellStyle name="Normal 14 2" xfId="263"/>
    <cellStyle name="Normal 14 2 2" xfId="303"/>
    <cellStyle name="Normal 14 3" xfId="292"/>
    <cellStyle name="Normal 15" xfId="197"/>
    <cellStyle name="Normal 15 2" xfId="264"/>
    <cellStyle name="Normal 15 2 2" xfId="304"/>
    <cellStyle name="Normal 15 3" xfId="293"/>
    <cellStyle name="Normal 16" xfId="198"/>
    <cellStyle name="Normal 16 2" xfId="265"/>
    <cellStyle name="Normal 16 2 2" xfId="305"/>
    <cellStyle name="Normal 16 3" xfId="294"/>
    <cellStyle name="Normal 17" xfId="199"/>
    <cellStyle name="Normal 17 2" xfId="266"/>
    <cellStyle name="Normal 17 2 2" xfId="306"/>
    <cellStyle name="Normal 17 3" xfId="295"/>
    <cellStyle name="Normal 18" xfId="200"/>
    <cellStyle name="Normal 18 2" xfId="267"/>
    <cellStyle name="Normal 19" xfId="201"/>
    <cellStyle name="Normal 19 2" xfId="268"/>
    <cellStyle name="Normal 2" xfId="84"/>
    <cellStyle name="Normal 2 2" xfId="85"/>
    <cellStyle name="Normal 2 2 2" xfId="235"/>
    <cellStyle name="Normal 2 3" xfId="113"/>
    <cellStyle name="Normal 2 4" xfId="110"/>
    <cellStyle name="Normal 2 4 2" xfId="245"/>
    <cellStyle name="Normal 2 5" xfId="234"/>
    <cellStyle name="Normal 2_07-09 presupu..." xfId="202"/>
    <cellStyle name="Normal 2_ANALISIS REC 3" xfId="282"/>
    <cellStyle name="Normal 20" xfId="228"/>
    <cellStyle name="Normal 21" xfId="287"/>
    <cellStyle name="Normal 22" xfId="289"/>
    <cellStyle name="Normal 23" xfId="286"/>
    <cellStyle name="Normal 24" xfId="285"/>
    <cellStyle name="Normal 25" xfId="299"/>
    <cellStyle name="Normal 26" xfId="310"/>
    <cellStyle name="Normal 3" xfId="86"/>
    <cellStyle name="Normal 3 2" xfId="105"/>
    <cellStyle name="Normal 3 2 2" xfId="241"/>
    <cellStyle name="Normal 3 3" xfId="115"/>
    <cellStyle name="Normal 3 4" xfId="236"/>
    <cellStyle name="Normal 3_PRESUPUESTO ACTUALIZADO No. 2 AL PRESUPUESTO No.  59-10 REFORZAMIENTO Y REHABILITACION INSTALACIONES FISICAS ACUEDUCTO YAGUATE" xfId="203"/>
    <cellStyle name="Normal 31" xfId="204"/>
    <cellStyle name="Normal 31 2" xfId="269"/>
    <cellStyle name="Normal 4" xfId="87"/>
    <cellStyle name="Normal 4 2" xfId="205"/>
    <cellStyle name="Normal 4 2 2" xfId="270"/>
    <cellStyle name="Normal 4 2 2 2" xfId="307"/>
    <cellStyle name="Normal 4 2 3" xfId="296"/>
    <cellStyle name="Normal 4 3" xfId="206"/>
    <cellStyle name="Normal 4 3 2" xfId="271"/>
    <cellStyle name="Normal 4 3 2 2" xfId="308"/>
    <cellStyle name="Normal 4 3 3" xfId="297"/>
    <cellStyle name="Normal 4 4" xfId="237"/>
    <cellStyle name="Normal 5" xfId="88"/>
    <cellStyle name="Normal 5 2" xfId="107"/>
    <cellStyle name="Normal 5 2 2" xfId="243"/>
    <cellStyle name="Normal 5 3" xfId="207"/>
    <cellStyle name="Normal 5 3 2" xfId="272"/>
    <cellStyle name="Normal 5 3 2 2" xfId="309"/>
    <cellStyle name="Normal 5 3 3" xfId="298"/>
    <cellStyle name="Normal 6" xfId="108"/>
    <cellStyle name="Normal 6 2" xfId="208"/>
    <cellStyle name="Normal 6 2 2" xfId="273"/>
    <cellStyle name="Normal 6 3" xfId="244"/>
    <cellStyle name="Normal 6 3 2" xfId="300"/>
    <cellStyle name="Normal 6 4" xfId="288"/>
    <cellStyle name="Normal 7" xfId="209"/>
    <cellStyle name="Normal 7 2" xfId="274"/>
    <cellStyle name="Normal 8" xfId="117"/>
    <cellStyle name="Normal 8 2" xfId="210"/>
    <cellStyle name="Normal 8 2 2" xfId="275"/>
    <cellStyle name="Normal 8 3" xfId="248"/>
    <cellStyle name="Normal 9" xfId="211"/>
    <cellStyle name="Normal 9 2" xfId="276"/>
    <cellStyle name="Normal_Presupuesto Terminaciones Edificio Mantenimiento Nave I " xfId="318"/>
    <cellStyle name="Notas" xfId="89" builtinId="10" customBuiltin="1"/>
    <cellStyle name="Notas 2" xfId="212"/>
    <cellStyle name="Notas 2 2" xfId="277"/>
    <cellStyle name="Note" xfId="90"/>
    <cellStyle name="Note 2" xfId="213"/>
    <cellStyle name="Note 2 2" xfId="278"/>
    <cellStyle name="Note 3" xfId="238"/>
    <cellStyle name="Output" xfId="91"/>
    <cellStyle name="Output 2" xfId="214"/>
    <cellStyle name="Percent 2" xfId="215"/>
    <cellStyle name="Porcentaje" xfId="92" builtinId="5"/>
    <cellStyle name="Porcentaje 3" xfId="313"/>
    <cellStyle name="Porcentual 2" xfId="216"/>
    <cellStyle name="Porcentual 2 2" xfId="106"/>
    <cellStyle name="Porcentual 2 2 2" xfId="242"/>
    <cellStyle name="Porcentual 2 3" xfId="279"/>
    <cellStyle name="Porcentual 3" xfId="217"/>
    <cellStyle name="Porcentual 3 2" xfId="280"/>
    <cellStyle name="Porcentual 4" xfId="218"/>
    <cellStyle name="Porcentual 4 2" xfId="281"/>
    <cellStyle name="Salida" xfId="93" builtinId="21" customBuiltin="1"/>
    <cellStyle name="Salida 2" xfId="219"/>
    <cellStyle name="Texto de advertencia" xfId="94" builtinId="11" customBuiltin="1"/>
    <cellStyle name="Texto de advertencia 2" xfId="220"/>
    <cellStyle name="Texto explicativo" xfId="95" builtinId="53" customBuiltin="1"/>
    <cellStyle name="Texto explicativo 2" xfId="221"/>
    <cellStyle name="Title" xfId="96"/>
    <cellStyle name="Title 2" xfId="222"/>
    <cellStyle name="Título" xfId="97" builtinId="15" customBuiltin="1"/>
    <cellStyle name="Título 1" xfId="98" builtinId="16" customBuiltin="1"/>
    <cellStyle name="Título 1 2" xfId="223"/>
    <cellStyle name="Título 2" xfId="99" builtinId="17" customBuiltin="1"/>
    <cellStyle name="Título 2 2" xfId="224"/>
    <cellStyle name="Título 3" xfId="100" builtinId="18" customBuiltin="1"/>
    <cellStyle name="Título 3 2" xfId="225"/>
    <cellStyle name="Título 4" xfId="226"/>
    <cellStyle name="Total" xfId="101" builtinId="25" customBuiltin="1"/>
    <cellStyle name="Total 2" xfId="227"/>
    <cellStyle name="Warning Text" xfId="10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%20de%20red%20de%20costos%20(ervita)/carpeta%20de%20maria.morales/2009/SAMANA/Documents%20and%20Settings/Achilles_/My%20Documents/Ampliacion/Estudos%20mar&#231;o-05/Documents%20and%20Settings/Achilles_/My%20Documents/Compartido/Moreno/Plano%20de%20Conta/PROYECTO%20AQN-WC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A1131"/>
  <sheetViews>
    <sheetView tabSelected="1" view="pageBreakPreview" zoomScale="130" zoomScaleNormal="115" zoomScaleSheetLayoutView="130" workbookViewId="0">
      <selection activeCell="G10" sqref="G10"/>
    </sheetView>
  </sheetViews>
  <sheetFormatPr baseColWidth="10" defaultColWidth="9.140625" defaultRowHeight="12.75" x14ac:dyDescent="0.2"/>
  <cols>
    <col min="1" max="1" width="7.7109375" style="15" customWidth="1"/>
    <col min="2" max="2" width="42.28515625" style="15" customWidth="1"/>
    <col min="3" max="3" width="13.7109375" style="3" customWidth="1"/>
    <col min="4" max="4" width="8.42578125" style="25" customWidth="1"/>
    <col min="5" max="5" width="12.7109375" style="3" customWidth="1"/>
    <col min="6" max="6" width="17.42578125" style="3" customWidth="1"/>
    <col min="7" max="7" width="16" style="15" customWidth="1"/>
    <col min="8" max="8" width="15.28515625" style="15" customWidth="1"/>
    <col min="9" max="9" width="11.42578125" style="15" customWidth="1"/>
    <col min="10" max="10" width="12.7109375" style="15" customWidth="1"/>
    <col min="11" max="11" width="9.140625" style="15"/>
    <col min="12" max="12" width="12.85546875" style="15" bestFit="1" customWidth="1"/>
    <col min="13" max="13" width="9.140625" style="15"/>
    <col min="14" max="14" width="15" style="15" customWidth="1"/>
    <col min="15" max="15" width="11.85546875" style="15" bestFit="1" customWidth="1"/>
    <col min="16" max="16384" width="9.140625" style="15"/>
  </cols>
  <sheetData>
    <row r="1" spans="1:6" s="17" customFormat="1" x14ac:dyDescent="0.2">
      <c r="A1" s="174"/>
      <c r="B1" s="174"/>
      <c r="C1" s="174"/>
      <c r="D1" s="174"/>
      <c r="E1" s="174"/>
      <c r="F1" s="174"/>
    </row>
    <row r="2" spans="1:6" s="17" customFormat="1" x14ac:dyDescent="0.2">
      <c r="A2" s="174"/>
      <c r="B2" s="174"/>
      <c r="C2" s="174"/>
      <c r="D2" s="174"/>
      <c r="E2" s="174"/>
      <c r="F2" s="174"/>
    </row>
    <row r="3" spans="1:6" s="17" customFormat="1" ht="10.5" customHeight="1" x14ac:dyDescent="0.2">
      <c r="A3" s="15"/>
      <c r="B3" s="15"/>
      <c r="D3" s="15"/>
      <c r="E3" s="3"/>
      <c r="F3" s="175"/>
    </row>
    <row r="4" spans="1:6" s="14" customFormat="1" ht="12.75" customHeight="1" x14ac:dyDescent="0.2">
      <c r="A4" s="67"/>
      <c r="B4" s="67"/>
      <c r="D4" s="67"/>
      <c r="E4" s="11"/>
      <c r="F4" s="175"/>
    </row>
    <row r="5" spans="1:6" s="83" customFormat="1" ht="27.75" customHeight="1" x14ac:dyDescent="0.2">
      <c r="A5" s="173" t="s">
        <v>170</v>
      </c>
      <c r="B5" s="173"/>
      <c r="C5" s="173"/>
      <c r="D5" s="173"/>
      <c r="E5" s="173"/>
      <c r="F5" s="1"/>
    </row>
    <row r="6" spans="1:6" s="14" customFormat="1" x14ac:dyDescent="0.2">
      <c r="A6" s="86" t="s">
        <v>48</v>
      </c>
      <c r="B6" s="86"/>
      <c r="C6" s="11"/>
      <c r="D6" s="87" t="s">
        <v>49</v>
      </c>
      <c r="E6" s="12"/>
      <c r="F6" s="11"/>
    </row>
    <row r="7" spans="1:6" s="67" customFormat="1" x14ac:dyDescent="0.2">
      <c r="A7" s="172"/>
      <c r="B7" s="172"/>
      <c r="C7" s="172"/>
      <c r="D7" s="172"/>
      <c r="E7" s="172"/>
      <c r="F7" s="172"/>
    </row>
    <row r="8" spans="1:6" s="69" customFormat="1" x14ac:dyDescent="0.2">
      <c r="A8" s="43" t="s">
        <v>24</v>
      </c>
      <c r="B8" s="18" t="s">
        <v>29</v>
      </c>
      <c r="C8" s="13" t="s">
        <v>2</v>
      </c>
      <c r="D8" s="18" t="s">
        <v>3</v>
      </c>
      <c r="E8" s="13" t="s">
        <v>0</v>
      </c>
      <c r="F8" s="44" t="s">
        <v>1</v>
      </c>
    </row>
    <row r="9" spans="1:6" x14ac:dyDescent="0.2">
      <c r="A9" s="27"/>
      <c r="B9" s="19"/>
      <c r="C9" s="20"/>
      <c r="D9" s="20"/>
      <c r="E9" s="5"/>
      <c r="F9" s="5"/>
    </row>
    <row r="10" spans="1:6" ht="25.5" x14ac:dyDescent="0.2">
      <c r="A10" s="89" t="s">
        <v>5</v>
      </c>
      <c r="B10" s="90" t="s">
        <v>55</v>
      </c>
      <c r="C10" s="41"/>
      <c r="D10" s="91"/>
      <c r="E10" s="22"/>
      <c r="F10" s="5"/>
    </row>
    <row r="11" spans="1:6" x14ac:dyDescent="0.2">
      <c r="A11" s="89"/>
      <c r="B11" s="90"/>
      <c r="C11" s="41"/>
      <c r="D11" s="91"/>
      <c r="E11" s="22"/>
      <c r="F11" s="5"/>
    </row>
    <row r="12" spans="1:6" x14ac:dyDescent="0.2">
      <c r="A12" s="29">
        <v>1</v>
      </c>
      <c r="B12" s="90" t="s">
        <v>7</v>
      </c>
      <c r="C12" s="92"/>
      <c r="D12" s="89"/>
      <c r="E12" s="23"/>
      <c r="F12" s="6"/>
    </row>
    <row r="13" spans="1:6" x14ac:dyDescent="0.2">
      <c r="A13" s="28">
        <v>1.1000000000000001</v>
      </c>
      <c r="B13" s="93" t="s">
        <v>20</v>
      </c>
      <c r="C13" s="94">
        <v>16713.66</v>
      </c>
      <c r="D13" s="95" t="s">
        <v>9</v>
      </c>
      <c r="E13" s="65"/>
      <c r="F13" s="65">
        <f>ROUND(C13*E13,2)</f>
        <v>0</v>
      </c>
    </row>
    <row r="14" spans="1:6" x14ac:dyDescent="0.2">
      <c r="A14" s="28"/>
      <c r="B14" s="93"/>
      <c r="C14" s="94"/>
      <c r="D14" s="95"/>
      <c r="E14" s="65"/>
      <c r="F14" s="65"/>
    </row>
    <row r="15" spans="1:6" ht="76.5" customHeight="1" x14ac:dyDescent="0.2">
      <c r="A15" s="55">
        <v>2</v>
      </c>
      <c r="B15" s="90" t="s">
        <v>106</v>
      </c>
      <c r="C15" s="94"/>
      <c r="D15" s="96"/>
      <c r="E15" s="65"/>
      <c r="F15" s="65">
        <f t="shared" ref="F15" si="0">ROUND(C15*E15,2)</f>
        <v>0</v>
      </c>
    </row>
    <row r="16" spans="1:6" x14ac:dyDescent="0.2">
      <c r="A16" s="29">
        <v>2.1</v>
      </c>
      <c r="B16" s="90" t="s">
        <v>39</v>
      </c>
      <c r="C16" s="94"/>
      <c r="D16" s="95"/>
      <c r="E16" s="65"/>
      <c r="F16" s="65"/>
    </row>
    <row r="17" spans="1:7" ht="25.5" x14ac:dyDescent="0.2">
      <c r="A17" s="28" t="s">
        <v>40</v>
      </c>
      <c r="B17" s="97" t="s">
        <v>93</v>
      </c>
      <c r="C17" s="94">
        <v>5107.88</v>
      </c>
      <c r="D17" s="95" t="s">
        <v>22</v>
      </c>
      <c r="E17" s="65"/>
      <c r="F17" s="65">
        <f>ROUND(C17*E17,2)</f>
        <v>0</v>
      </c>
      <c r="G17" s="34"/>
    </row>
    <row r="18" spans="1:7" x14ac:dyDescent="0.2">
      <c r="A18" s="28" t="s">
        <v>41</v>
      </c>
      <c r="B18" s="97" t="s">
        <v>107</v>
      </c>
      <c r="C18" s="94">
        <v>3405.25</v>
      </c>
      <c r="D18" s="95" t="s">
        <v>22</v>
      </c>
      <c r="E18" s="65"/>
      <c r="F18" s="65">
        <f>ROUND(C18*E18,2)</f>
        <v>0</v>
      </c>
      <c r="G18" s="34"/>
    </row>
    <row r="19" spans="1:7" x14ac:dyDescent="0.2">
      <c r="A19" s="28" t="s">
        <v>108</v>
      </c>
      <c r="B19" s="97" t="s">
        <v>61</v>
      </c>
      <c r="C19" s="94">
        <v>8513.14</v>
      </c>
      <c r="D19" s="95" t="s">
        <v>22</v>
      </c>
      <c r="E19" s="65"/>
      <c r="F19" s="65">
        <f>ROUND(C19*E19,2)</f>
        <v>0</v>
      </c>
      <c r="G19" s="34"/>
    </row>
    <row r="20" spans="1:7" x14ac:dyDescent="0.2">
      <c r="A20" s="28"/>
      <c r="B20" s="97"/>
      <c r="C20" s="94"/>
      <c r="D20" s="95"/>
      <c r="E20" s="65"/>
      <c r="F20" s="65"/>
      <c r="G20" s="34"/>
    </row>
    <row r="21" spans="1:7" x14ac:dyDescent="0.2">
      <c r="A21" s="30">
        <v>2.2000000000000002</v>
      </c>
      <c r="B21" s="97" t="s">
        <v>160</v>
      </c>
      <c r="C21" s="94">
        <v>14632.81</v>
      </c>
      <c r="D21" s="96" t="s">
        <v>27</v>
      </c>
      <c r="E21" s="65"/>
      <c r="F21" s="65">
        <f>ROUND(C21*E21,2)</f>
        <v>0</v>
      </c>
      <c r="G21" s="34"/>
    </row>
    <row r="22" spans="1:7" ht="25.5" x14ac:dyDescent="0.2">
      <c r="A22" s="28">
        <v>2.2999999999999998</v>
      </c>
      <c r="B22" s="97" t="s">
        <v>172</v>
      </c>
      <c r="C22" s="98">
        <v>1409.49</v>
      </c>
      <c r="D22" s="99" t="s">
        <v>22</v>
      </c>
      <c r="E22" s="80"/>
      <c r="F22" s="80">
        <f>ROUND(C22*E22,2)</f>
        <v>0</v>
      </c>
      <c r="G22" s="34"/>
    </row>
    <row r="23" spans="1:7" x14ac:dyDescent="0.2">
      <c r="A23" s="28">
        <v>2.4</v>
      </c>
      <c r="B23" s="97" t="s">
        <v>134</v>
      </c>
      <c r="C23" s="98">
        <v>4257.58</v>
      </c>
      <c r="D23" s="99" t="s">
        <v>22</v>
      </c>
      <c r="E23" s="157"/>
      <c r="F23" s="80">
        <f>ROUND(C23*E23,2)</f>
        <v>0</v>
      </c>
      <c r="G23" s="34"/>
    </row>
    <row r="24" spans="1:7" ht="25.5" x14ac:dyDescent="0.2">
      <c r="A24" s="28">
        <v>2.5</v>
      </c>
      <c r="B24" s="97" t="s">
        <v>159</v>
      </c>
      <c r="C24" s="98">
        <v>8904.36</v>
      </c>
      <c r="D24" s="99" t="s">
        <v>22</v>
      </c>
      <c r="E24" s="80"/>
      <c r="F24" s="80">
        <f>ROUND(C24*E24,2)</f>
        <v>0</v>
      </c>
      <c r="G24" s="34"/>
    </row>
    <row r="25" spans="1:7" ht="25.5" customHeight="1" x14ac:dyDescent="0.2">
      <c r="A25" s="28">
        <v>2.6</v>
      </c>
      <c r="B25" s="97" t="s">
        <v>152</v>
      </c>
      <c r="C25" s="98">
        <v>8510.2900000000009</v>
      </c>
      <c r="D25" s="99" t="s">
        <v>22</v>
      </c>
      <c r="E25" s="80"/>
      <c r="F25" s="80">
        <f>ROUND(C25*E25,2)</f>
        <v>0</v>
      </c>
      <c r="G25" s="34"/>
    </row>
    <row r="26" spans="1:7" x14ac:dyDescent="0.2">
      <c r="A26" s="28"/>
      <c r="B26" s="97"/>
      <c r="C26" s="94"/>
      <c r="D26" s="95"/>
      <c r="E26" s="65"/>
      <c r="F26" s="65"/>
    </row>
    <row r="27" spans="1:7" x14ac:dyDescent="0.2">
      <c r="A27" s="29">
        <v>3</v>
      </c>
      <c r="B27" s="90" t="s">
        <v>6</v>
      </c>
      <c r="C27" s="94"/>
      <c r="D27" s="95"/>
      <c r="E27" s="65"/>
      <c r="F27" s="65"/>
    </row>
    <row r="28" spans="1:7" x14ac:dyDescent="0.2">
      <c r="A28" s="28">
        <v>3.1</v>
      </c>
      <c r="B28" s="97" t="s">
        <v>56</v>
      </c>
      <c r="C28" s="94">
        <v>6948.31</v>
      </c>
      <c r="D28" s="95" t="s">
        <v>9</v>
      </c>
      <c r="E28" s="65"/>
      <c r="F28" s="65">
        <f>ROUND(C28*E28,2)</f>
        <v>0</v>
      </c>
    </row>
    <row r="29" spans="1:7" ht="25.5" x14ac:dyDescent="0.2">
      <c r="A29" s="28">
        <v>3.2</v>
      </c>
      <c r="B29" s="97" t="s">
        <v>99</v>
      </c>
      <c r="C29" s="98">
        <v>44</v>
      </c>
      <c r="D29" s="99" t="s">
        <v>9</v>
      </c>
      <c r="E29" s="80"/>
      <c r="F29" s="80">
        <f>ROUND(C29*E29,2)</f>
        <v>0</v>
      </c>
      <c r="G29" s="34"/>
    </row>
    <row r="30" spans="1:7" x14ac:dyDescent="0.2">
      <c r="A30" s="28">
        <v>3.3</v>
      </c>
      <c r="B30" s="97" t="s">
        <v>42</v>
      </c>
      <c r="C30" s="94">
        <v>4116.09</v>
      </c>
      <c r="D30" s="95" t="s">
        <v>9</v>
      </c>
      <c r="E30" s="65"/>
      <c r="F30" s="65">
        <f>ROUND(C30*E30,2)</f>
        <v>0</v>
      </c>
    </row>
    <row r="31" spans="1:7" x14ac:dyDescent="0.2">
      <c r="A31" s="28">
        <v>3.4</v>
      </c>
      <c r="B31" s="97" t="s">
        <v>43</v>
      </c>
      <c r="C31" s="94">
        <v>1186.0899999999999</v>
      </c>
      <c r="D31" s="95" t="s">
        <v>9</v>
      </c>
      <c r="E31" s="65"/>
      <c r="F31" s="65">
        <f>ROUND(C31*E31,2)</f>
        <v>0</v>
      </c>
    </row>
    <row r="32" spans="1:7" x14ac:dyDescent="0.2">
      <c r="A32" s="28">
        <v>3.5</v>
      </c>
      <c r="B32" s="97" t="s">
        <v>45</v>
      </c>
      <c r="C32" s="94">
        <v>4792.8500000000004</v>
      </c>
      <c r="D32" s="95" t="s">
        <v>9</v>
      </c>
      <c r="E32" s="65"/>
      <c r="F32" s="65">
        <f>ROUND(C32*E32,2)</f>
        <v>0</v>
      </c>
    </row>
    <row r="33" spans="1:6" x14ac:dyDescent="0.2">
      <c r="A33" s="28"/>
      <c r="B33" s="97"/>
      <c r="C33" s="94"/>
      <c r="D33" s="95"/>
      <c r="E33" s="65"/>
      <c r="F33" s="65"/>
    </row>
    <row r="34" spans="1:6" x14ac:dyDescent="0.2">
      <c r="A34" s="100">
        <v>4</v>
      </c>
      <c r="B34" s="101" t="s">
        <v>8</v>
      </c>
      <c r="C34" s="94"/>
      <c r="D34" s="95"/>
      <c r="E34" s="65"/>
      <c r="F34" s="65"/>
    </row>
    <row r="35" spans="1:6" x14ac:dyDescent="0.2">
      <c r="A35" s="28">
        <v>4.0999999999999996</v>
      </c>
      <c r="B35" s="97" t="s">
        <v>56</v>
      </c>
      <c r="C35" s="94">
        <v>6948.31</v>
      </c>
      <c r="D35" s="95" t="s">
        <v>9</v>
      </c>
      <c r="E35" s="65"/>
      <c r="F35" s="65">
        <f>ROUND(C35*E35,2)</f>
        <v>0</v>
      </c>
    </row>
    <row r="36" spans="1:6" ht="25.5" x14ac:dyDescent="0.2">
      <c r="A36" s="28">
        <v>4.2</v>
      </c>
      <c r="B36" s="97" t="s">
        <v>99</v>
      </c>
      <c r="C36" s="98">
        <v>44</v>
      </c>
      <c r="D36" s="99" t="s">
        <v>9</v>
      </c>
      <c r="E36" s="80"/>
      <c r="F36" s="80">
        <f>ROUND(C36*E36,2)</f>
        <v>0</v>
      </c>
    </row>
    <row r="37" spans="1:6" x14ac:dyDescent="0.2">
      <c r="A37" s="28">
        <v>4.3</v>
      </c>
      <c r="B37" s="97" t="s">
        <v>42</v>
      </c>
      <c r="C37" s="94">
        <v>4116.09</v>
      </c>
      <c r="D37" s="95" t="s">
        <v>9</v>
      </c>
      <c r="E37" s="65"/>
      <c r="F37" s="65">
        <f>ROUND(C37*E37,2)</f>
        <v>0</v>
      </c>
    </row>
    <row r="38" spans="1:6" x14ac:dyDescent="0.2">
      <c r="A38" s="28">
        <v>4.4000000000000004</v>
      </c>
      <c r="B38" s="97" t="s">
        <v>43</v>
      </c>
      <c r="C38" s="94">
        <v>1186.0899999999999</v>
      </c>
      <c r="D38" s="95" t="s">
        <v>9</v>
      </c>
      <c r="E38" s="65"/>
      <c r="F38" s="65">
        <f>ROUND(C38*E38,2)</f>
        <v>0</v>
      </c>
    </row>
    <row r="39" spans="1:6" x14ac:dyDescent="0.2">
      <c r="A39" s="28">
        <v>4.5</v>
      </c>
      <c r="B39" s="97" t="s">
        <v>45</v>
      </c>
      <c r="C39" s="94">
        <v>4792.8500000000004</v>
      </c>
      <c r="D39" s="95" t="s">
        <v>9</v>
      </c>
      <c r="E39" s="65"/>
      <c r="F39" s="65">
        <f>ROUND(C39*E39,2)</f>
        <v>0</v>
      </c>
    </row>
    <row r="40" spans="1:6" ht="6.75" customHeight="1" x14ac:dyDescent="0.2">
      <c r="A40" s="102"/>
      <c r="B40" s="103"/>
      <c r="C40" s="94"/>
      <c r="D40" s="95"/>
      <c r="E40" s="65"/>
      <c r="F40" s="65"/>
    </row>
    <row r="41" spans="1:6" ht="25.5" x14ac:dyDescent="0.2">
      <c r="A41" s="29">
        <v>5</v>
      </c>
      <c r="B41" s="90" t="s">
        <v>25</v>
      </c>
      <c r="C41" s="94"/>
      <c r="D41" s="95"/>
      <c r="E41" s="65"/>
      <c r="F41" s="65"/>
    </row>
    <row r="42" spans="1:6" ht="38.25" x14ac:dyDescent="0.2">
      <c r="A42" s="84">
        <v>5.0999999999999996</v>
      </c>
      <c r="B42" s="104" t="s">
        <v>161</v>
      </c>
      <c r="C42" s="105">
        <v>8</v>
      </c>
      <c r="D42" s="106" t="s">
        <v>21</v>
      </c>
      <c r="E42" s="66"/>
      <c r="F42" s="66">
        <f t="shared" ref="F42:F73" si="1">ROUND(C42*E42,2)</f>
        <v>0</v>
      </c>
    </row>
    <row r="43" spans="1:6" ht="38.25" x14ac:dyDescent="0.2">
      <c r="A43" s="28">
        <v>5.2</v>
      </c>
      <c r="B43" s="97" t="s">
        <v>162</v>
      </c>
      <c r="C43" s="94">
        <v>14</v>
      </c>
      <c r="D43" s="95" t="s">
        <v>21</v>
      </c>
      <c r="E43" s="65"/>
      <c r="F43" s="65">
        <f t="shared" si="1"/>
        <v>0</v>
      </c>
    </row>
    <row r="44" spans="1:6" ht="38.25" x14ac:dyDescent="0.2">
      <c r="A44" s="28">
        <v>5.3</v>
      </c>
      <c r="B44" s="97" t="s">
        <v>100</v>
      </c>
      <c r="C44" s="94">
        <v>3</v>
      </c>
      <c r="D44" s="95" t="s">
        <v>21</v>
      </c>
      <c r="E44" s="65"/>
      <c r="F44" s="65">
        <f t="shared" si="1"/>
        <v>0</v>
      </c>
    </row>
    <row r="45" spans="1:6" ht="38.25" x14ac:dyDescent="0.2">
      <c r="A45" s="28">
        <v>5.4</v>
      </c>
      <c r="B45" s="97" t="s">
        <v>101</v>
      </c>
      <c r="C45" s="94">
        <v>20</v>
      </c>
      <c r="D45" s="95" t="s">
        <v>21</v>
      </c>
      <c r="E45" s="65"/>
      <c r="F45" s="65">
        <f t="shared" si="1"/>
        <v>0</v>
      </c>
    </row>
    <row r="46" spans="1:6" ht="38.25" x14ac:dyDescent="0.2">
      <c r="A46" s="28">
        <v>5.5</v>
      </c>
      <c r="B46" s="97" t="s">
        <v>102</v>
      </c>
      <c r="C46" s="94">
        <v>3</v>
      </c>
      <c r="D46" s="95" t="s">
        <v>21</v>
      </c>
      <c r="E46" s="65"/>
      <c r="F46" s="65">
        <f t="shared" si="1"/>
        <v>0</v>
      </c>
    </row>
    <row r="47" spans="1:6" ht="38.25" x14ac:dyDescent="0.2">
      <c r="A47" s="28">
        <v>5.6</v>
      </c>
      <c r="B47" s="97" t="s">
        <v>103</v>
      </c>
      <c r="C47" s="94">
        <v>4</v>
      </c>
      <c r="D47" s="95" t="s">
        <v>21</v>
      </c>
      <c r="E47" s="65"/>
      <c r="F47" s="65">
        <f t="shared" si="1"/>
        <v>0</v>
      </c>
    </row>
    <row r="48" spans="1:6" ht="38.25" x14ac:dyDescent="0.2">
      <c r="A48" s="28">
        <v>5.7</v>
      </c>
      <c r="B48" s="97" t="s">
        <v>186</v>
      </c>
      <c r="C48" s="94">
        <v>16</v>
      </c>
      <c r="D48" s="95" t="s">
        <v>21</v>
      </c>
      <c r="E48" s="65"/>
      <c r="F48" s="65">
        <f t="shared" si="1"/>
        <v>0</v>
      </c>
    </row>
    <row r="49" spans="1:6" ht="25.5" x14ac:dyDescent="0.2">
      <c r="A49" s="28">
        <v>5.8</v>
      </c>
      <c r="B49" s="97" t="s">
        <v>187</v>
      </c>
      <c r="C49" s="94">
        <v>1</v>
      </c>
      <c r="D49" s="95" t="s">
        <v>21</v>
      </c>
      <c r="E49" s="65"/>
      <c r="F49" s="65">
        <f t="shared" si="1"/>
        <v>0</v>
      </c>
    </row>
    <row r="50" spans="1:6" ht="25.5" x14ac:dyDescent="0.2">
      <c r="A50" s="28">
        <v>5.9</v>
      </c>
      <c r="B50" s="97" t="s">
        <v>188</v>
      </c>
      <c r="C50" s="94">
        <v>16</v>
      </c>
      <c r="D50" s="95" t="s">
        <v>21</v>
      </c>
      <c r="E50" s="65"/>
      <c r="F50" s="65">
        <f t="shared" si="1"/>
        <v>0</v>
      </c>
    </row>
    <row r="51" spans="1:6" ht="25.5" x14ac:dyDescent="0.2">
      <c r="A51" s="107">
        <v>5.0999999999999996</v>
      </c>
      <c r="B51" s="97" t="s">
        <v>189</v>
      </c>
      <c r="C51" s="94">
        <v>1</v>
      </c>
      <c r="D51" s="95" t="s">
        <v>21</v>
      </c>
      <c r="E51" s="65"/>
      <c r="F51" s="65">
        <f t="shared" si="1"/>
        <v>0</v>
      </c>
    </row>
    <row r="52" spans="1:6" ht="25.5" x14ac:dyDescent="0.2">
      <c r="A52" s="107">
        <v>5.1100000000000003</v>
      </c>
      <c r="B52" s="97" t="s">
        <v>190</v>
      </c>
      <c r="C52" s="94">
        <v>1</v>
      </c>
      <c r="D52" s="95" t="s">
        <v>21</v>
      </c>
      <c r="E52" s="65"/>
      <c r="F52" s="65">
        <f t="shared" si="1"/>
        <v>0</v>
      </c>
    </row>
    <row r="53" spans="1:6" ht="25.5" x14ac:dyDescent="0.2">
      <c r="A53" s="107">
        <v>5.12</v>
      </c>
      <c r="B53" s="97" t="s">
        <v>191</v>
      </c>
      <c r="C53" s="94">
        <v>1</v>
      </c>
      <c r="D53" s="95" t="s">
        <v>21</v>
      </c>
      <c r="E53" s="65"/>
      <c r="F53" s="65">
        <f t="shared" si="1"/>
        <v>0</v>
      </c>
    </row>
    <row r="54" spans="1:6" ht="25.5" x14ac:dyDescent="0.2">
      <c r="A54" s="107">
        <v>5.13</v>
      </c>
      <c r="B54" s="97" t="s">
        <v>192</v>
      </c>
      <c r="C54" s="94">
        <v>1</v>
      </c>
      <c r="D54" s="95" t="s">
        <v>21</v>
      </c>
      <c r="E54" s="65"/>
      <c r="F54" s="65">
        <f t="shared" si="1"/>
        <v>0</v>
      </c>
    </row>
    <row r="55" spans="1:6" ht="25.5" x14ac:dyDescent="0.2">
      <c r="A55" s="107">
        <v>5.14</v>
      </c>
      <c r="B55" s="97" t="s">
        <v>193</v>
      </c>
      <c r="C55" s="94">
        <v>2</v>
      </c>
      <c r="D55" s="95" t="s">
        <v>21</v>
      </c>
      <c r="E55" s="65"/>
      <c r="F55" s="65">
        <f t="shared" si="1"/>
        <v>0</v>
      </c>
    </row>
    <row r="56" spans="1:6" ht="25.5" x14ac:dyDescent="0.2">
      <c r="A56" s="107">
        <v>5.15</v>
      </c>
      <c r="B56" s="97" t="s">
        <v>194</v>
      </c>
      <c r="C56" s="94">
        <v>4</v>
      </c>
      <c r="D56" s="95" t="s">
        <v>21</v>
      </c>
      <c r="E56" s="65"/>
      <c r="F56" s="65">
        <f t="shared" si="1"/>
        <v>0</v>
      </c>
    </row>
    <row r="57" spans="1:6" ht="25.5" x14ac:dyDescent="0.2">
      <c r="A57" s="107">
        <v>5.16</v>
      </c>
      <c r="B57" s="97" t="s">
        <v>195</v>
      </c>
      <c r="C57" s="94">
        <v>9</v>
      </c>
      <c r="D57" s="95" t="s">
        <v>21</v>
      </c>
      <c r="E57" s="65"/>
      <c r="F57" s="65">
        <f t="shared" si="1"/>
        <v>0</v>
      </c>
    </row>
    <row r="58" spans="1:6" ht="25.5" x14ac:dyDescent="0.2">
      <c r="A58" s="107">
        <v>5.17</v>
      </c>
      <c r="B58" s="97" t="s">
        <v>196</v>
      </c>
      <c r="C58" s="94">
        <v>1</v>
      </c>
      <c r="D58" s="95" t="s">
        <v>21</v>
      </c>
      <c r="E58" s="65"/>
      <c r="F58" s="65">
        <f t="shared" si="1"/>
        <v>0</v>
      </c>
    </row>
    <row r="59" spans="1:6" ht="25.5" x14ac:dyDescent="0.2">
      <c r="A59" s="107">
        <v>5.18</v>
      </c>
      <c r="B59" s="97" t="s">
        <v>197</v>
      </c>
      <c r="C59" s="94">
        <v>1</v>
      </c>
      <c r="D59" s="95" t="s">
        <v>21</v>
      </c>
      <c r="E59" s="65"/>
      <c r="F59" s="65">
        <f t="shared" si="1"/>
        <v>0</v>
      </c>
    </row>
    <row r="60" spans="1:6" ht="25.5" x14ac:dyDescent="0.2">
      <c r="A60" s="107">
        <v>5.19</v>
      </c>
      <c r="B60" s="97" t="s">
        <v>198</v>
      </c>
      <c r="C60" s="94">
        <v>1</v>
      </c>
      <c r="D60" s="95" t="s">
        <v>21</v>
      </c>
      <c r="E60" s="65"/>
      <c r="F60" s="65">
        <f t="shared" si="1"/>
        <v>0</v>
      </c>
    </row>
    <row r="61" spans="1:6" ht="25.5" x14ac:dyDescent="0.2">
      <c r="A61" s="107">
        <v>5.2</v>
      </c>
      <c r="B61" s="97" t="s">
        <v>199</v>
      </c>
      <c r="C61" s="94">
        <v>1</v>
      </c>
      <c r="D61" s="95" t="s">
        <v>21</v>
      </c>
      <c r="E61" s="65"/>
      <c r="F61" s="65">
        <f t="shared" si="1"/>
        <v>0</v>
      </c>
    </row>
    <row r="62" spans="1:6" ht="25.5" x14ac:dyDescent="0.2">
      <c r="A62" s="107">
        <v>5.21</v>
      </c>
      <c r="B62" s="97" t="s">
        <v>200</v>
      </c>
      <c r="C62" s="94">
        <v>3</v>
      </c>
      <c r="D62" s="95" t="s">
        <v>21</v>
      </c>
      <c r="E62" s="65"/>
      <c r="F62" s="65">
        <f t="shared" si="1"/>
        <v>0</v>
      </c>
    </row>
    <row r="63" spans="1:6" ht="26.25" customHeight="1" x14ac:dyDescent="0.2">
      <c r="A63" s="107">
        <v>5.22</v>
      </c>
      <c r="B63" s="97" t="s">
        <v>201</v>
      </c>
      <c r="C63" s="94">
        <v>1</v>
      </c>
      <c r="D63" s="95" t="s">
        <v>21</v>
      </c>
      <c r="E63" s="65"/>
      <c r="F63" s="65">
        <f t="shared" si="1"/>
        <v>0</v>
      </c>
    </row>
    <row r="64" spans="1:6" ht="27" customHeight="1" x14ac:dyDescent="0.2">
      <c r="A64" s="108">
        <v>5.23</v>
      </c>
      <c r="B64" s="104" t="s">
        <v>202</v>
      </c>
      <c r="C64" s="105">
        <v>5</v>
      </c>
      <c r="D64" s="106" t="s">
        <v>21</v>
      </c>
      <c r="E64" s="66"/>
      <c r="F64" s="66">
        <f t="shared" si="1"/>
        <v>0</v>
      </c>
    </row>
    <row r="65" spans="1:6" ht="25.5" x14ac:dyDescent="0.2">
      <c r="A65" s="165">
        <v>5.24</v>
      </c>
      <c r="B65" s="164" t="s">
        <v>173</v>
      </c>
      <c r="C65" s="166">
        <v>2</v>
      </c>
      <c r="D65" s="167" t="s">
        <v>21</v>
      </c>
      <c r="E65" s="168"/>
      <c r="F65" s="168">
        <f t="shared" si="1"/>
        <v>0</v>
      </c>
    </row>
    <row r="66" spans="1:6" ht="25.5" x14ac:dyDescent="0.2">
      <c r="A66" s="107">
        <v>5.25</v>
      </c>
      <c r="B66" s="97" t="s">
        <v>175</v>
      </c>
      <c r="C66" s="94">
        <v>11</v>
      </c>
      <c r="D66" s="95" t="s">
        <v>21</v>
      </c>
      <c r="E66" s="65"/>
      <c r="F66" s="65">
        <f t="shared" si="1"/>
        <v>0</v>
      </c>
    </row>
    <row r="67" spans="1:6" ht="25.5" x14ac:dyDescent="0.2">
      <c r="A67" s="107">
        <v>5.26</v>
      </c>
      <c r="B67" s="97" t="s">
        <v>174</v>
      </c>
      <c r="C67" s="94">
        <v>56</v>
      </c>
      <c r="D67" s="95" t="s">
        <v>21</v>
      </c>
      <c r="E67" s="65"/>
      <c r="F67" s="65">
        <f t="shared" si="1"/>
        <v>0</v>
      </c>
    </row>
    <row r="68" spans="1:6" ht="25.5" x14ac:dyDescent="0.2">
      <c r="A68" s="107">
        <v>5.27</v>
      </c>
      <c r="B68" s="97" t="s">
        <v>176</v>
      </c>
      <c r="C68" s="94">
        <v>52</v>
      </c>
      <c r="D68" s="95" t="s">
        <v>21</v>
      </c>
      <c r="E68" s="65"/>
      <c r="F68" s="65">
        <f t="shared" si="1"/>
        <v>0</v>
      </c>
    </row>
    <row r="69" spans="1:6" ht="25.5" x14ac:dyDescent="0.2">
      <c r="A69" s="107">
        <v>5.28</v>
      </c>
      <c r="B69" s="97" t="s">
        <v>177</v>
      </c>
      <c r="C69" s="94">
        <v>18</v>
      </c>
      <c r="D69" s="95" t="s">
        <v>21</v>
      </c>
      <c r="E69" s="65"/>
      <c r="F69" s="65">
        <f t="shared" si="1"/>
        <v>0</v>
      </c>
    </row>
    <row r="70" spans="1:6" ht="25.5" x14ac:dyDescent="0.2">
      <c r="A70" s="107">
        <v>5.29</v>
      </c>
      <c r="B70" s="97" t="s">
        <v>178</v>
      </c>
      <c r="C70" s="94">
        <v>71</v>
      </c>
      <c r="D70" s="95" t="s">
        <v>21</v>
      </c>
      <c r="E70" s="65"/>
      <c r="F70" s="65">
        <f t="shared" si="1"/>
        <v>0</v>
      </c>
    </row>
    <row r="71" spans="1:6" x14ac:dyDescent="0.2">
      <c r="A71" s="107">
        <v>5.3</v>
      </c>
      <c r="B71" s="97" t="s">
        <v>109</v>
      </c>
      <c r="C71" s="94">
        <v>4</v>
      </c>
      <c r="D71" s="95" t="s">
        <v>21</v>
      </c>
      <c r="E71" s="65"/>
      <c r="F71" s="65">
        <f t="shared" si="1"/>
        <v>0</v>
      </c>
    </row>
    <row r="72" spans="1:6" ht="51" x14ac:dyDescent="0.2">
      <c r="A72" s="107">
        <f>+A71+0.01</f>
        <v>5.31</v>
      </c>
      <c r="B72" s="97" t="s">
        <v>92</v>
      </c>
      <c r="C72" s="98">
        <v>60</v>
      </c>
      <c r="D72" s="99" t="s">
        <v>21</v>
      </c>
      <c r="E72" s="158"/>
      <c r="F72" s="80">
        <f t="shared" si="1"/>
        <v>0</v>
      </c>
    </row>
    <row r="73" spans="1:6" ht="25.5" x14ac:dyDescent="0.2">
      <c r="A73" s="28">
        <v>5.32</v>
      </c>
      <c r="B73" s="97" t="s">
        <v>110</v>
      </c>
      <c r="C73" s="94">
        <v>303.73</v>
      </c>
      <c r="D73" s="95" t="s">
        <v>22</v>
      </c>
      <c r="E73" s="65"/>
      <c r="F73" s="65">
        <f t="shared" si="1"/>
        <v>0</v>
      </c>
    </row>
    <row r="74" spans="1:6" ht="9" customHeight="1" x14ac:dyDescent="0.2">
      <c r="A74" s="107"/>
      <c r="B74" s="97"/>
      <c r="C74" s="94"/>
      <c r="D74" s="95"/>
      <c r="E74" s="65"/>
      <c r="F74" s="65"/>
    </row>
    <row r="75" spans="1:6" ht="25.5" x14ac:dyDescent="0.2">
      <c r="A75" s="29">
        <v>6</v>
      </c>
      <c r="B75" s="90" t="s">
        <v>163</v>
      </c>
      <c r="C75" s="94"/>
      <c r="D75" s="95"/>
      <c r="E75" s="65"/>
      <c r="F75" s="65"/>
    </row>
    <row r="76" spans="1:6" ht="63.75" x14ac:dyDescent="0.2">
      <c r="A76" s="28">
        <v>6.1</v>
      </c>
      <c r="B76" s="97" t="s">
        <v>179</v>
      </c>
      <c r="C76" s="98">
        <v>7</v>
      </c>
      <c r="D76" s="99" t="s">
        <v>21</v>
      </c>
      <c r="E76" s="80"/>
      <c r="F76" s="80">
        <f>ROUND(C76*E76,2)</f>
        <v>0</v>
      </c>
    </row>
    <row r="77" spans="1:6" ht="63.75" x14ac:dyDescent="0.2">
      <c r="A77" s="28">
        <v>6.1</v>
      </c>
      <c r="B77" s="97" t="s">
        <v>180</v>
      </c>
      <c r="C77" s="98">
        <v>4</v>
      </c>
      <c r="D77" s="99" t="s">
        <v>21</v>
      </c>
      <c r="E77" s="80"/>
      <c r="F77" s="80">
        <f>ROUND(C77*E77,2)</f>
        <v>0</v>
      </c>
    </row>
    <row r="78" spans="1:6" ht="63.75" x14ac:dyDescent="0.2">
      <c r="A78" s="28">
        <v>6.2</v>
      </c>
      <c r="B78" s="97" t="s">
        <v>181</v>
      </c>
      <c r="C78" s="98">
        <v>17</v>
      </c>
      <c r="D78" s="99" t="s">
        <v>21</v>
      </c>
      <c r="E78" s="80"/>
      <c r="F78" s="80">
        <f>ROUND(C78*E78,2)</f>
        <v>0</v>
      </c>
    </row>
    <row r="79" spans="1:6" ht="63.75" x14ac:dyDescent="0.2">
      <c r="A79" s="28">
        <v>6.3</v>
      </c>
      <c r="B79" s="97" t="s">
        <v>182</v>
      </c>
      <c r="C79" s="98">
        <v>5</v>
      </c>
      <c r="D79" s="99" t="s">
        <v>21</v>
      </c>
      <c r="E79" s="80"/>
      <c r="F79" s="80">
        <f>ROUND(C79*E79,2)</f>
        <v>0</v>
      </c>
    </row>
    <row r="80" spans="1:6" ht="25.5" x14ac:dyDescent="0.2">
      <c r="A80" s="28">
        <v>6.4</v>
      </c>
      <c r="B80" s="97" t="s">
        <v>46</v>
      </c>
      <c r="C80" s="94">
        <v>26</v>
      </c>
      <c r="D80" s="95" t="s">
        <v>21</v>
      </c>
      <c r="E80" s="65"/>
      <c r="F80" s="65">
        <f>ROUND(C80*E80,2)</f>
        <v>0</v>
      </c>
    </row>
    <row r="81" spans="1:6" ht="6" customHeight="1" x14ac:dyDescent="0.2">
      <c r="A81" s="28"/>
      <c r="B81" s="97"/>
      <c r="C81" s="94"/>
      <c r="D81" s="95"/>
      <c r="E81" s="65"/>
      <c r="F81" s="65"/>
    </row>
    <row r="82" spans="1:6" x14ac:dyDescent="0.2">
      <c r="A82" s="55">
        <v>7</v>
      </c>
      <c r="B82" s="109" t="s">
        <v>167</v>
      </c>
      <c r="C82" s="94"/>
      <c r="D82" s="96"/>
      <c r="E82" s="159"/>
      <c r="F82" s="65">
        <f t="shared" ref="F82:F96" si="2">ROUND(C82*E82,2)</f>
        <v>0</v>
      </c>
    </row>
    <row r="83" spans="1:6" ht="16.5" customHeight="1" x14ac:dyDescent="0.2">
      <c r="A83" s="30">
        <v>7.1</v>
      </c>
      <c r="B83" s="97" t="s">
        <v>112</v>
      </c>
      <c r="C83" s="110">
        <v>550</v>
      </c>
      <c r="D83" s="96" t="s">
        <v>21</v>
      </c>
      <c r="E83" s="65"/>
      <c r="F83" s="65">
        <f t="shared" si="2"/>
        <v>0</v>
      </c>
    </row>
    <row r="84" spans="1:6" ht="25.5" x14ac:dyDescent="0.2">
      <c r="A84" s="30">
        <v>7.2</v>
      </c>
      <c r="B84" s="93" t="s">
        <v>113</v>
      </c>
      <c r="C84" s="110">
        <v>550</v>
      </c>
      <c r="D84" s="95" t="s">
        <v>21</v>
      </c>
      <c r="E84" s="77"/>
      <c r="F84" s="65">
        <f t="shared" si="2"/>
        <v>0</v>
      </c>
    </row>
    <row r="85" spans="1:6" ht="27" customHeight="1" x14ac:dyDescent="0.2">
      <c r="A85" s="84">
        <v>7.3</v>
      </c>
      <c r="B85" s="104" t="s">
        <v>80</v>
      </c>
      <c r="C85" s="169">
        <v>6600</v>
      </c>
      <c r="D85" s="106" t="s">
        <v>23</v>
      </c>
      <c r="E85" s="170"/>
      <c r="F85" s="66">
        <f t="shared" si="2"/>
        <v>0</v>
      </c>
    </row>
    <row r="86" spans="1:6" ht="25.5" x14ac:dyDescent="0.2">
      <c r="A86" s="28">
        <v>7.4</v>
      </c>
      <c r="B86" s="97" t="s">
        <v>73</v>
      </c>
      <c r="C86" s="110">
        <v>1100</v>
      </c>
      <c r="D86" s="95" t="s">
        <v>21</v>
      </c>
      <c r="E86" s="159"/>
      <c r="F86" s="65">
        <f t="shared" si="2"/>
        <v>0</v>
      </c>
    </row>
    <row r="87" spans="1:6" ht="25.5" x14ac:dyDescent="0.2">
      <c r="A87" s="28">
        <v>7.5</v>
      </c>
      <c r="B87" s="97" t="s">
        <v>74</v>
      </c>
      <c r="C87" s="110">
        <v>2200</v>
      </c>
      <c r="D87" s="95" t="s">
        <v>21</v>
      </c>
      <c r="E87" s="159"/>
      <c r="F87" s="65">
        <f t="shared" si="2"/>
        <v>0</v>
      </c>
    </row>
    <row r="88" spans="1:6" x14ac:dyDescent="0.2">
      <c r="A88" s="28">
        <v>7.6</v>
      </c>
      <c r="B88" s="93" t="s">
        <v>75</v>
      </c>
      <c r="C88" s="110">
        <v>1100</v>
      </c>
      <c r="D88" s="95" t="s">
        <v>21</v>
      </c>
      <c r="E88" s="159"/>
      <c r="F88" s="65">
        <f t="shared" si="2"/>
        <v>0</v>
      </c>
    </row>
    <row r="89" spans="1:6" x14ac:dyDescent="0.2">
      <c r="A89" s="28">
        <v>7.7</v>
      </c>
      <c r="B89" s="93" t="s">
        <v>96</v>
      </c>
      <c r="C89" s="110">
        <v>2420</v>
      </c>
      <c r="D89" s="95" t="s">
        <v>21</v>
      </c>
      <c r="E89" s="65"/>
      <c r="F89" s="65">
        <f t="shared" si="2"/>
        <v>0</v>
      </c>
    </row>
    <row r="90" spans="1:6" ht="25.5" x14ac:dyDescent="0.2">
      <c r="A90" s="28">
        <v>7.8</v>
      </c>
      <c r="B90" s="93" t="s">
        <v>76</v>
      </c>
      <c r="C90" s="110">
        <v>1100</v>
      </c>
      <c r="D90" s="95" t="s">
        <v>21</v>
      </c>
      <c r="E90" s="159"/>
      <c r="F90" s="65">
        <f t="shared" si="2"/>
        <v>0</v>
      </c>
    </row>
    <row r="91" spans="1:6" ht="25.5" x14ac:dyDescent="0.2">
      <c r="A91" s="28">
        <v>7.9</v>
      </c>
      <c r="B91" s="93" t="s">
        <v>105</v>
      </c>
      <c r="C91" s="110">
        <v>1100</v>
      </c>
      <c r="D91" s="95" t="s">
        <v>23</v>
      </c>
      <c r="E91" s="159"/>
      <c r="F91" s="65">
        <f t="shared" si="2"/>
        <v>0</v>
      </c>
    </row>
    <row r="92" spans="1:6" x14ac:dyDescent="0.2">
      <c r="A92" s="107">
        <v>7.1</v>
      </c>
      <c r="B92" s="93" t="s">
        <v>77</v>
      </c>
      <c r="C92" s="110">
        <v>1100</v>
      </c>
      <c r="D92" s="95" t="s">
        <v>21</v>
      </c>
      <c r="E92" s="65"/>
      <c r="F92" s="65">
        <f t="shared" si="2"/>
        <v>0</v>
      </c>
    </row>
    <row r="93" spans="1:6" x14ac:dyDescent="0.2">
      <c r="A93" s="107">
        <v>7.11</v>
      </c>
      <c r="B93" s="93" t="s">
        <v>78</v>
      </c>
      <c r="C93" s="110">
        <v>1100</v>
      </c>
      <c r="D93" s="95" t="s">
        <v>21</v>
      </c>
      <c r="E93" s="65"/>
      <c r="F93" s="65">
        <f t="shared" si="2"/>
        <v>0</v>
      </c>
    </row>
    <row r="94" spans="1:6" x14ac:dyDescent="0.2">
      <c r="A94" s="28">
        <v>7.12</v>
      </c>
      <c r="B94" s="93" t="s">
        <v>114</v>
      </c>
      <c r="C94" s="110">
        <v>1100</v>
      </c>
      <c r="D94" s="95" t="s">
        <v>21</v>
      </c>
      <c r="E94" s="159"/>
      <c r="F94" s="65">
        <f t="shared" si="2"/>
        <v>0</v>
      </c>
    </row>
    <row r="95" spans="1:6" x14ac:dyDescent="0.2">
      <c r="A95" s="28">
        <v>7.13</v>
      </c>
      <c r="B95" s="93" t="s">
        <v>83</v>
      </c>
      <c r="C95" s="110">
        <v>1650</v>
      </c>
      <c r="D95" s="95" t="s">
        <v>22</v>
      </c>
      <c r="E95" s="65"/>
      <c r="F95" s="65">
        <f t="shared" si="2"/>
        <v>0</v>
      </c>
    </row>
    <row r="96" spans="1:6" x14ac:dyDescent="0.2">
      <c r="A96" s="107">
        <v>7.14</v>
      </c>
      <c r="B96" s="93" t="s">
        <v>79</v>
      </c>
      <c r="C96" s="110">
        <v>1100</v>
      </c>
      <c r="D96" s="95" t="s">
        <v>21</v>
      </c>
      <c r="E96" s="65"/>
      <c r="F96" s="65">
        <f t="shared" si="2"/>
        <v>0</v>
      </c>
    </row>
    <row r="97" spans="1:6" x14ac:dyDescent="0.2">
      <c r="A97" s="28"/>
      <c r="B97" s="97"/>
      <c r="C97" s="94"/>
      <c r="D97" s="95"/>
      <c r="E97" s="65"/>
      <c r="F97" s="65"/>
    </row>
    <row r="98" spans="1:6" x14ac:dyDescent="0.2">
      <c r="A98" s="29">
        <v>8</v>
      </c>
      <c r="B98" s="90" t="s">
        <v>68</v>
      </c>
      <c r="C98" s="94"/>
      <c r="D98" s="95"/>
      <c r="E98" s="65"/>
      <c r="F98" s="65"/>
    </row>
    <row r="99" spans="1:6" x14ac:dyDescent="0.2">
      <c r="A99" s="28">
        <v>8.1</v>
      </c>
      <c r="B99" s="97" t="s">
        <v>69</v>
      </c>
      <c r="C99" s="94">
        <v>7232.09</v>
      </c>
      <c r="D99" s="95" t="s">
        <v>9</v>
      </c>
      <c r="E99" s="65"/>
      <c r="F99" s="65">
        <f>ROUND(C99*E99,2)</f>
        <v>0</v>
      </c>
    </row>
    <row r="100" spans="1:6" ht="25.5" x14ac:dyDescent="0.2">
      <c r="A100" s="28">
        <v>8.1999999999999993</v>
      </c>
      <c r="B100" s="97" t="s">
        <v>104</v>
      </c>
      <c r="C100" s="98">
        <v>44</v>
      </c>
      <c r="D100" s="99" t="s">
        <v>9</v>
      </c>
      <c r="E100" s="80"/>
      <c r="F100" s="80">
        <f>ROUND(C100*E100,2)</f>
        <v>0</v>
      </c>
    </row>
    <row r="101" spans="1:6" x14ac:dyDescent="0.2">
      <c r="A101" s="28">
        <v>8.3000000000000007</v>
      </c>
      <c r="B101" s="97" t="s">
        <v>66</v>
      </c>
      <c r="C101" s="94">
        <v>4116.09</v>
      </c>
      <c r="D101" s="95" t="s">
        <v>9</v>
      </c>
      <c r="E101" s="65"/>
      <c r="F101" s="65">
        <f>ROUND(C101*E101,2)</f>
        <v>0</v>
      </c>
    </row>
    <row r="102" spans="1:6" x14ac:dyDescent="0.2">
      <c r="A102" s="28">
        <v>8.4</v>
      </c>
      <c r="B102" s="97" t="s">
        <v>63</v>
      </c>
      <c r="C102" s="94">
        <v>1186.0899999999999</v>
      </c>
      <c r="D102" s="95" t="s">
        <v>9</v>
      </c>
      <c r="E102" s="65"/>
      <c r="F102" s="65">
        <f>ROUND(C102*E102,2)</f>
        <v>0</v>
      </c>
    </row>
    <row r="103" spans="1:6" x14ac:dyDescent="0.2">
      <c r="A103" s="28">
        <v>8.5</v>
      </c>
      <c r="B103" s="97" t="s">
        <v>67</v>
      </c>
      <c r="C103" s="94">
        <v>4792.8500000000004</v>
      </c>
      <c r="D103" s="95" t="s">
        <v>9</v>
      </c>
      <c r="E103" s="65"/>
      <c r="F103" s="65">
        <f>ROUND(C103*E103,2)</f>
        <v>0</v>
      </c>
    </row>
    <row r="104" spans="1:6" x14ac:dyDescent="0.2">
      <c r="A104" s="28"/>
      <c r="B104" s="97"/>
      <c r="C104" s="94"/>
      <c r="D104" s="95"/>
      <c r="E104" s="65"/>
      <c r="F104" s="65"/>
    </row>
    <row r="105" spans="1:6" x14ac:dyDescent="0.2">
      <c r="A105" s="28">
        <v>9</v>
      </c>
      <c r="B105" s="93" t="s">
        <v>84</v>
      </c>
      <c r="C105" s="94">
        <v>264</v>
      </c>
      <c r="D105" s="95" t="s">
        <v>91</v>
      </c>
      <c r="E105" s="65"/>
      <c r="F105" s="65">
        <f>ROUND(C105*E105,2)</f>
        <v>0</v>
      </c>
    </row>
    <row r="106" spans="1:6" x14ac:dyDescent="0.2">
      <c r="A106" s="28"/>
      <c r="B106" s="93"/>
      <c r="C106" s="94"/>
      <c r="D106" s="95"/>
      <c r="E106" s="65"/>
      <c r="F106" s="65"/>
    </row>
    <row r="107" spans="1:6" x14ac:dyDescent="0.2">
      <c r="A107" s="29">
        <v>10</v>
      </c>
      <c r="B107" s="109" t="s">
        <v>85</v>
      </c>
      <c r="C107" s="94"/>
      <c r="D107" s="95"/>
      <c r="E107" s="65"/>
      <c r="F107" s="65"/>
    </row>
    <row r="108" spans="1:6" x14ac:dyDescent="0.2">
      <c r="A108" s="28">
        <v>10.1</v>
      </c>
      <c r="B108" s="93" t="s">
        <v>87</v>
      </c>
      <c r="C108" s="94">
        <v>550</v>
      </c>
      <c r="D108" s="95" t="s">
        <v>27</v>
      </c>
      <c r="E108" s="65"/>
      <c r="F108" s="65">
        <f t="shared" ref="F108:F117" si="3">ROUND(C108*E108,2)</f>
        <v>0</v>
      </c>
    </row>
    <row r="109" spans="1:6" x14ac:dyDescent="0.2">
      <c r="A109" s="28">
        <v>10.199999999999999</v>
      </c>
      <c r="B109" s="93" t="s">
        <v>88</v>
      </c>
      <c r="C109" s="94">
        <v>550</v>
      </c>
      <c r="D109" s="95" t="s">
        <v>27</v>
      </c>
      <c r="E109" s="65"/>
      <c r="F109" s="65">
        <f t="shared" si="3"/>
        <v>0</v>
      </c>
    </row>
    <row r="110" spans="1:6" x14ac:dyDescent="0.2">
      <c r="A110" s="28">
        <v>10.3</v>
      </c>
      <c r="B110" s="93" t="s">
        <v>89</v>
      </c>
      <c r="C110" s="94">
        <v>550</v>
      </c>
      <c r="D110" s="95" t="s">
        <v>23</v>
      </c>
      <c r="E110" s="65"/>
      <c r="F110" s="65">
        <f t="shared" si="3"/>
        <v>0</v>
      </c>
    </row>
    <row r="111" spans="1:6" x14ac:dyDescent="0.2">
      <c r="A111" s="28">
        <v>10.4</v>
      </c>
      <c r="B111" s="93" t="s">
        <v>90</v>
      </c>
      <c r="C111" s="94">
        <v>550</v>
      </c>
      <c r="D111" s="95" t="s">
        <v>23</v>
      </c>
      <c r="E111" s="65"/>
      <c r="F111" s="65">
        <f t="shared" si="3"/>
        <v>0</v>
      </c>
    </row>
    <row r="112" spans="1:6" ht="38.25" x14ac:dyDescent="0.2">
      <c r="A112" s="30">
        <v>10.5</v>
      </c>
      <c r="B112" s="112" t="s">
        <v>157</v>
      </c>
      <c r="C112" s="113">
        <v>145.19999999999999</v>
      </c>
      <c r="D112" s="99" t="s">
        <v>22</v>
      </c>
      <c r="E112" s="78"/>
      <c r="F112" s="80">
        <f t="shared" si="3"/>
        <v>0</v>
      </c>
    </row>
    <row r="113" spans="1:6" x14ac:dyDescent="0.2">
      <c r="A113" s="28"/>
      <c r="B113" s="114"/>
      <c r="C113" s="94"/>
      <c r="D113" s="96"/>
      <c r="E113" s="65"/>
      <c r="F113" s="65">
        <f t="shared" si="3"/>
        <v>0</v>
      </c>
    </row>
    <row r="114" spans="1:6" ht="25.5" x14ac:dyDescent="0.2">
      <c r="A114" s="115">
        <v>11</v>
      </c>
      <c r="B114" s="116" t="s">
        <v>115</v>
      </c>
      <c r="C114" s="117"/>
      <c r="D114" s="118"/>
      <c r="E114" s="64"/>
      <c r="F114" s="65">
        <f t="shared" si="3"/>
        <v>0</v>
      </c>
    </row>
    <row r="115" spans="1:6" x14ac:dyDescent="0.2">
      <c r="A115" s="119">
        <v>11.1</v>
      </c>
      <c r="B115" s="116" t="s">
        <v>116</v>
      </c>
      <c r="C115" s="117"/>
      <c r="D115" s="118"/>
      <c r="E115" s="64"/>
      <c r="F115" s="65">
        <f t="shared" si="3"/>
        <v>0</v>
      </c>
    </row>
    <row r="116" spans="1:6" x14ac:dyDescent="0.2">
      <c r="A116" s="120" t="s">
        <v>249</v>
      </c>
      <c r="B116" s="121" t="s">
        <v>117</v>
      </c>
      <c r="C116" s="122">
        <v>137.5</v>
      </c>
      <c r="D116" s="95" t="s">
        <v>9</v>
      </c>
      <c r="E116" s="65"/>
      <c r="F116" s="65">
        <f t="shared" si="3"/>
        <v>0</v>
      </c>
    </row>
    <row r="117" spans="1:6" x14ac:dyDescent="0.2">
      <c r="A117" s="120" t="s">
        <v>250</v>
      </c>
      <c r="B117" s="121" t="s">
        <v>118</v>
      </c>
      <c r="C117" s="122">
        <v>110</v>
      </c>
      <c r="D117" s="95" t="s">
        <v>9</v>
      </c>
      <c r="E117" s="65"/>
      <c r="F117" s="65">
        <f t="shared" si="3"/>
        <v>0</v>
      </c>
    </row>
    <row r="118" spans="1:6" x14ac:dyDescent="0.2">
      <c r="A118" s="120" t="s">
        <v>251</v>
      </c>
      <c r="B118" s="121" t="s">
        <v>119</v>
      </c>
      <c r="C118" s="122">
        <v>88</v>
      </c>
      <c r="D118" s="95" t="s">
        <v>9</v>
      </c>
      <c r="E118" s="65"/>
      <c r="F118" s="65">
        <f t="shared" ref="F118:F134" si="4">ROUND(C118*E118,2)</f>
        <v>0</v>
      </c>
    </row>
    <row r="119" spans="1:6" x14ac:dyDescent="0.2">
      <c r="A119" s="120" t="s">
        <v>252</v>
      </c>
      <c r="B119" s="121" t="s">
        <v>120</v>
      </c>
      <c r="C119" s="122">
        <v>77</v>
      </c>
      <c r="D119" s="95" t="s">
        <v>9</v>
      </c>
      <c r="E119" s="65"/>
      <c r="F119" s="65">
        <f t="shared" ref="F119:F133" si="5">ROUND(C119*E119,2)</f>
        <v>0</v>
      </c>
    </row>
    <row r="120" spans="1:6" x14ac:dyDescent="0.2">
      <c r="A120" s="120" t="s">
        <v>253</v>
      </c>
      <c r="B120" s="121" t="s">
        <v>121</v>
      </c>
      <c r="C120" s="122">
        <v>19.8</v>
      </c>
      <c r="D120" s="95" t="s">
        <v>9</v>
      </c>
      <c r="E120" s="65"/>
      <c r="F120" s="65">
        <f t="shared" si="5"/>
        <v>0</v>
      </c>
    </row>
    <row r="121" spans="1:6" x14ac:dyDescent="0.2">
      <c r="A121" s="120" t="s">
        <v>254</v>
      </c>
      <c r="B121" s="121" t="s">
        <v>122</v>
      </c>
      <c r="C121" s="122">
        <v>4.4000000000000004</v>
      </c>
      <c r="D121" s="95" t="s">
        <v>9</v>
      </c>
      <c r="E121" s="65"/>
      <c r="F121" s="65">
        <f t="shared" si="5"/>
        <v>0</v>
      </c>
    </row>
    <row r="122" spans="1:6" ht="6.75" customHeight="1" x14ac:dyDescent="0.2">
      <c r="A122" s="120"/>
      <c r="B122" s="121"/>
      <c r="C122" s="122"/>
      <c r="D122" s="95"/>
      <c r="E122" s="65"/>
      <c r="F122" s="65">
        <f t="shared" si="5"/>
        <v>0</v>
      </c>
    </row>
    <row r="123" spans="1:6" x14ac:dyDescent="0.2">
      <c r="A123" s="119">
        <v>11.2</v>
      </c>
      <c r="B123" s="116" t="s">
        <v>123</v>
      </c>
      <c r="C123" s="117"/>
      <c r="D123" s="118"/>
      <c r="E123" s="64"/>
      <c r="F123" s="65">
        <f t="shared" si="5"/>
        <v>0</v>
      </c>
    </row>
    <row r="124" spans="1:6" x14ac:dyDescent="0.2">
      <c r="A124" s="120" t="s">
        <v>255</v>
      </c>
      <c r="B124" s="121" t="s">
        <v>124</v>
      </c>
      <c r="C124" s="122">
        <v>302</v>
      </c>
      <c r="D124" s="95" t="s">
        <v>21</v>
      </c>
      <c r="E124" s="65"/>
      <c r="F124" s="65">
        <f t="shared" si="5"/>
        <v>0</v>
      </c>
    </row>
    <row r="125" spans="1:6" x14ac:dyDescent="0.2">
      <c r="A125" s="120" t="s">
        <v>256</v>
      </c>
      <c r="B125" s="121" t="s">
        <v>125</v>
      </c>
      <c r="C125" s="122">
        <v>242</v>
      </c>
      <c r="D125" s="95" t="s">
        <v>21</v>
      </c>
      <c r="E125" s="65"/>
      <c r="F125" s="65">
        <f t="shared" si="5"/>
        <v>0</v>
      </c>
    </row>
    <row r="126" spans="1:6" x14ac:dyDescent="0.2">
      <c r="A126" s="120" t="s">
        <v>257</v>
      </c>
      <c r="B126" s="121" t="s">
        <v>126</v>
      </c>
      <c r="C126" s="122">
        <v>194</v>
      </c>
      <c r="D126" s="95" t="s">
        <v>21</v>
      </c>
      <c r="E126" s="65"/>
      <c r="F126" s="65">
        <f t="shared" si="5"/>
        <v>0</v>
      </c>
    </row>
    <row r="127" spans="1:6" x14ac:dyDescent="0.2">
      <c r="A127" s="120" t="s">
        <v>258</v>
      </c>
      <c r="B127" s="121" t="s">
        <v>127</v>
      </c>
      <c r="C127" s="122">
        <v>169</v>
      </c>
      <c r="D127" s="95" t="s">
        <v>21</v>
      </c>
      <c r="E127" s="65"/>
      <c r="F127" s="65">
        <f t="shared" si="5"/>
        <v>0</v>
      </c>
    </row>
    <row r="128" spans="1:6" x14ac:dyDescent="0.2">
      <c r="A128" s="120" t="s">
        <v>259</v>
      </c>
      <c r="B128" s="121" t="s">
        <v>128</v>
      </c>
      <c r="C128" s="122">
        <v>44</v>
      </c>
      <c r="D128" s="95" t="s">
        <v>21</v>
      </c>
      <c r="E128" s="65"/>
      <c r="F128" s="65">
        <f t="shared" si="5"/>
        <v>0</v>
      </c>
    </row>
    <row r="129" spans="1:6" x14ac:dyDescent="0.2">
      <c r="A129" s="139" t="s">
        <v>260</v>
      </c>
      <c r="B129" s="140" t="s">
        <v>129</v>
      </c>
      <c r="C129" s="141">
        <v>9</v>
      </c>
      <c r="D129" s="106" t="s">
        <v>21</v>
      </c>
      <c r="E129" s="66"/>
      <c r="F129" s="66">
        <f t="shared" si="5"/>
        <v>0</v>
      </c>
    </row>
    <row r="130" spans="1:6" x14ac:dyDescent="0.2">
      <c r="A130" s="120"/>
      <c r="B130" s="121"/>
      <c r="C130" s="122"/>
      <c r="D130" s="95"/>
      <c r="E130" s="65"/>
      <c r="F130" s="65">
        <f t="shared" si="5"/>
        <v>0</v>
      </c>
    </row>
    <row r="131" spans="1:6" x14ac:dyDescent="0.2">
      <c r="A131" s="119">
        <v>11.3</v>
      </c>
      <c r="B131" s="116" t="s">
        <v>17</v>
      </c>
      <c r="C131" s="117"/>
      <c r="D131" s="118"/>
      <c r="E131" s="64"/>
      <c r="F131" s="65">
        <f t="shared" si="5"/>
        <v>0</v>
      </c>
    </row>
    <row r="132" spans="1:6" x14ac:dyDescent="0.2">
      <c r="A132" s="120" t="s">
        <v>261</v>
      </c>
      <c r="B132" s="121" t="s">
        <v>130</v>
      </c>
      <c r="C132" s="122">
        <v>13</v>
      </c>
      <c r="D132" s="95" t="s">
        <v>91</v>
      </c>
      <c r="E132" s="65"/>
      <c r="F132" s="65">
        <f t="shared" si="5"/>
        <v>0</v>
      </c>
    </row>
    <row r="133" spans="1:6" x14ac:dyDescent="0.2">
      <c r="A133" s="120" t="s">
        <v>262</v>
      </c>
      <c r="B133" s="121" t="s">
        <v>131</v>
      </c>
      <c r="C133" s="122">
        <v>13</v>
      </c>
      <c r="D133" s="95" t="s">
        <v>91</v>
      </c>
      <c r="E133" s="65"/>
      <c r="F133" s="65">
        <f t="shared" si="5"/>
        <v>0</v>
      </c>
    </row>
    <row r="134" spans="1:6" x14ac:dyDescent="0.2">
      <c r="A134" s="123"/>
      <c r="B134" s="124"/>
      <c r="C134" s="122"/>
      <c r="D134" s="95"/>
      <c r="E134" s="79"/>
      <c r="F134" s="65">
        <f t="shared" si="4"/>
        <v>0</v>
      </c>
    </row>
    <row r="135" spans="1:6" x14ac:dyDescent="0.2">
      <c r="A135" s="31">
        <v>11.4</v>
      </c>
      <c r="B135" s="93" t="s">
        <v>84</v>
      </c>
      <c r="C135" s="121">
        <v>26</v>
      </c>
      <c r="D135" s="96" t="s">
        <v>91</v>
      </c>
      <c r="E135" s="65"/>
      <c r="F135" s="65">
        <f>ROUND(C135*E135,2)</f>
        <v>0</v>
      </c>
    </row>
    <row r="136" spans="1:6" ht="8.25" customHeight="1" x14ac:dyDescent="0.2">
      <c r="A136" s="28"/>
      <c r="B136" s="93"/>
      <c r="C136" s="94"/>
      <c r="D136" s="95"/>
      <c r="E136" s="65"/>
      <c r="F136" s="65"/>
    </row>
    <row r="137" spans="1:6" x14ac:dyDescent="0.2">
      <c r="A137" s="35">
        <v>12</v>
      </c>
      <c r="B137" s="125" t="s">
        <v>86</v>
      </c>
      <c r="C137" s="94">
        <v>18385.03</v>
      </c>
      <c r="D137" s="95" t="s">
        <v>23</v>
      </c>
      <c r="E137" s="65"/>
      <c r="F137" s="65">
        <f>ROUND(C137*E137,2)</f>
        <v>0</v>
      </c>
    </row>
    <row r="138" spans="1:6" ht="6.75" customHeight="1" x14ac:dyDescent="0.2">
      <c r="A138" s="35"/>
      <c r="B138" s="125"/>
      <c r="C138" s="94"/>
      <c r="D138" s="95"/>
      <c r="E138" s="65"/>
      <c r="F138" s="161"/>
    </row>
    <row r="139" spans="1:6" ht="25.5" x14ac:dyDescent="0.2">
      <c r="A139" s="2">
        <f>+A137+1</f>
        <v>13</v>
      </c>
      <c r="B139" s="90" t="s">
        <v>72</v>
      </c>
      <c r="C139" s="94"/>
      <c r="D139" s="95"/>
      <c r="E139" s="77"/>
      <c r="F139" s="65"/>
    </row>
    <row r="140" spans="1:6" ht="15" customHeight="1" x14ac:dyDescent="0.2">
      <c r="A140" s="28">
        <f t="shared" ref="A140:A147" si="6">+A139+0.1</f>
        <v>13.1</v>
      </c>
      <c r="B140" s="97" t="s">
        <v>132</v>
      </c>
      <c r="C140" s="94">
        <v>36770.050000000003</v>
      </c>
      <c r="D140" s="95" t="s">
        <v>23</v>
      </c>
      <c r="E140" s="65"/>
      <c r="F140" s="65">
        <f>ROUND(C140*E140,2)</f>
        <v>0</v>
      </c>
    </row>
    <row r="141" spans="1:6" ht="25.5" x14ac:dyDescent="0.2">
      <c r="A141" s="28">
        <f t="shared" si="6"/>
        <v>13.2</v>
      </c>
      <c r="B141" s="97" t="s">
        <v>133</v>
      </c>
      <c r="C141" s="98">
        <v>13701.86</v>
      </c>
      <c r="D141" s="99" t="s">
        <v>27</v>
      </c>
      <c r="E141" s="80"/>
      <c r="F141" s="80">
        <f>ROUND(C141*E141,2)</f>
        <v>0</v>
      </c>
    </row>
    <row r="142" spans="1:6" ht="24" customHeight="1" x14ac:dyDescent="0.2">
      <c r="A142" s="28">
        <f t="shared" si="6"/>
        <v>13.299999999999999</v>
      </c>
      <c r="B142" s="97" t="s">
        <v>158</v>
      </c>
      <c r="C142" s="98">
        <v>856.37</v>
      </c>
      <c r="D142" s="99" t="s">
        <v>22</v>
      </c>
      <c r="E142" s="80"/>
      <c r="F142" s="80">
        <f>ROUND(C142*E142,2)</f>
        <v>0</v>
      </c>
    </row>
    <row r="143" spans="1:6" x14ac:dyDescent="0.2">
      <c r="A143" s="28">
        <f t="shared" si="6"/>
        <v>13.399999999999999</v>
      </c>
      <c r="B143" s="97" t="s">
        <v>134</v>
      </c>
      <c r="C143" s="98">
        <v>3288.45</v>
      </c>
      <c r="D143" s="99" t="s">
        <v>22</v>
      </c>
      <c r="E143" s="80"/>
      <c r="F143" s="80">
        <f t="shared" ref="F143" si="7">ROUND(C143*E143,2)</f>
        <v>0</v>
      </c>
    </row>
    <row r="144" spans="1:6" ht="25.5" x14ac:dyDescent="0.2">
      <c r="A144" s="28">
        <f t="shared" si="6"/>
        <v>13.499999999999998</v>
      </c>
      <c r="B144" s="97" t="s">
        <v>159</v>
      </c>
      <c r="C144" s="98">
        <v>2740.38</v>
      </c>
      <c r="D144" s="99" t="s">
        <v>22</v>
      </c>
      <c r="E144" s="80"/>
      <c r="F144" s="80">
        <f t="shared" ref="F144:F151" si="8">ROUND(C144*E144,2)</f>
        <v>0</v>
      </c>
    </row>
    <row r="145" spans="1:8" x14ac:dyDescent="0.2">
      <c r="A145" s="28">
        <f t="shared" si="6"/>
        <v>13.599999999999998</v>
      </c>
      <c r="B145" s="97" t="s">
        <v>135</v>
      </c>
      <c r="C145" s="98">
        <v>13701.86</v>
      </c>
      <c r="D145" s="126" t="s">
        <v>27</v>
      </c>
      <c r="E145" s="78"/>
      <c r="F145" s="80">
        <f t="shared" si="8"/>
        <v>0</v>
      </c>
    </row>
    <row r="146" spans="1:8" ht="25.5" x14ac:dyDescent="0.2">
      <c r="A146" s="28">
        <f t="shared" si="6"/>
        <v>13.699999999999998</v>
      </c>
      <c r="B146" s="97" t="s">
        <v>136</v>
      </c>
      <c r="C146" s="98">
        <v>13701.86</v>
      </c>
      <c r="D146" s="126" t="s">
        <v>27</v>
      </c>
      <c r="E146" s="80"/>
      <c r="F146" s="80">
        <f t="shared" si="8"/>
        <v>0</v>
      </c>
    </row>
    <row r="147" spans="1:8" ht="13.5" customHeight="1" x14ac:dyDescent="0.2">
      <c r="A147" s="28">
        <f t="shared" si="6"/>
        <v>13.799999999999997</v>
      </c>
      <c r="B147" s="97" t="s">
        <v>137</v>
      </c>
      <c r="C147" s="98">
        <v>17127.330000000002</v>
      </c>
      <c r="D147" s="126" t="s">
        <v>138</v>
      </c>
      <c r="E147" s="80"/>
      <c r="F147" s="80">
        <f t="shared" si="8"/>
        <v>0</v>
      </c>
    </row>
    <row r="148" spans="1:8" ht="7.5" customHeight="1" x14ac:dyDescent="0.2">
      <c r="A148" s="30"/>
      <c r="B148" s="97"/>
      <c r="C148" s="94"/>
      <c r="D148" s="96"/>
      <c r="E148" s="65"/>
      <c r="F148" s="65">
        <f t="shared" si="8"/>
        <v>0</v>
      </c>
    </row>
    <row r="149" spans="1:8" ht="51" x14ac:dyDescent="0.2">
      <c r="A149" s="38">
        <f>+A141+1</f>
        <v>14.2</v>
      </c>
      <c r="B149" s="97" t="s">
        <v>139</v>
      </c>
      <c r="C149" s="98">
        <v>18385.03</v>
      </c>
      <c r="D149" s="126" t="s">
        <v>23</v>
      </c>
      <c r="E149" s="80"/>
      <c r="F149" s="80">
        <f t="shared" si="8"/>
        <v>0</v>
      </c>
    </row>
    <row r="150" spans="1:8" ht="63" customHeight="1" x14ac:dyDescent="0.2">
      <c r="A150" s="38">
        <f>+A149+1</f>
        <v>15.2</v>
      </c>
      <c r="B150" s="97" t="s">
        <v>140</v>
      </c>
      <c r="C150" s="98">
        <v>18385.03</v>
      </c>
      <c r="D150" s="126" t="s">
        <v>23</v>
      </c>
      <c r="E150" s="80"/>
      <c r="F150" s="80">
        <f t="shared" si="8"/>
        <v>0</v>
      </c>
    </row>
    <row r="151" spans="1:8" x14ac:dyDescent="0.2">
      <c r="A151" s="35">
        <f>+A150+1</f>
        <v>16.2</v>
      </c>
      <c r="B151" s="125" t="s">
        <v>86</v>
      </c>
      <c r="C151" s="98">
        <v>18385.03</v>
      </c>
      <c r="D151" s="126" t="s">
        <v>23</v>
      </c>
      <c r="E151" s="80"/>
      <c r="F151" s="80">
        <f t="shared" si="8"/>
        <v>0</v>
      </c>
    </row>
    <row r="152" spans="1:8" x14ac:dyDescent="0.2">
      <c r="A152" s="107"/>
      <c r="B152" s="127" t="s">
        <v>57</v>
      </c>
      <c r="C152" s="92"/>
      <c r="D152" s="95"/>
      <c r="E152" s="64"/>
      <c r="F152" s="64">
        <f>SUM(F13:F151)</f>
        <v>0</v>
      </c>
    </row>
    <row r="153" spans="1:8" x14ac:dyDescent="0.2">
      <c r="A153" s="30"/>
      <c r="B153" s="128"/>
      <c r="C153" s="94"/>
      <c r="D153" s="94"/>
      <c r="E153" s="65"/>
      <c r="F153" s="65"/>
    </row>
    <row r="154" spans="1:8" ht="25.5" x14ac:dyDescent="0.2">
      <c r="A154" s="127" t="s">
        <v>168</v>
      </c>
      <c r="B154" s="90" t="s">
        <v>51</v>
      </c>
      <c r="C154" s="92"/>
      <c r="D154" s="129"/>
      <c r="E154" s="64"/>
      <c r="F154" s="64"/>
      <c r="H154" s="21"/>
    </row>
    <row r="155" spans="1:8" ht="5.25" customHeight="1" x14ac:dyDescent="0.2">
      <c r="A155" s="127"/>
      <c r="B155" s="90"/>
      <c r="C155" s="92"/>
      <c r="D155" s="129"/>
      <c r="E155" s="64"/>
      <c r="F155" s="64"/>
    </row>
    <row r="156" spans="1:8" x14ac:dyDescent="0.2">
      <c r="A156" s="55">
        <v>1</v>
      </c>
      <c r="B156" s="90" t="s">
        <v>7</v>
      </c>
      <c r="C156" s="92"/>
      <c r="D156" s="129"/>
      <c r="E156" s="64"/>
      <c r="F156" s="64"/>
    </row>
    <row r="157" spans="1:8" x14ac:dyDescent="0.2">
      <c r="A157" s="30">
        <v>1.1000000000000001</v>
      </c>
      <c r="B157" s="93" t="s">
        <v>20</v>
      </c>
      <c r="C157" s="94">
        <v>32874.080000000002</v>
      </c>
      <c r="D157" s="96" t="s">
        <v>9</v>
      </c>
      <c r="E157" s="65"/>
      <c r="F157" s="65">
        <f>ROUND(C157*E157,2)</f>
        <v>0</v>
      </c>
      <c r="G157" s="25"/>
      <c r="H157" s="26"/>
    </row>
    <row r="158" spans="1:8" ht="5.25" customHeight="1" x14ac:dyDescent="0.2">
      <c r="A158" s="30"/>
      <c r="B158" s="93"/>
      <c r="C158" s="94"/>
      <c r="D158" s="96"/>
      <c r="E158" s="65"/>
      <c r="F158" s="65">
        <f t="shared" ref="F158:F160" si="9">ROUND(C158*E158,2)</f>
        <v>0</v>
      </c>
      <c r="G158" s="25"/>
      <c r="H158" s="26"/>
    </row>
    <row r="159" spans="1:8" ht="79.5" customHeight="1" x14ac:dyDescent="0.2">
      <c r="A159" s="55">
        <v>2</v>
      </c>
      <c r="B159" s="90" t="s">
        <v>106</v>
      </c>
      <c r="C159" s="94"/>
      <c r="D159" s="96"/>
      <c r="E159" s="65"/>
      <c r="F159" s="65">
        <f t="shared" si="9"/>
        <v>0</v>
      </c>
      <c r="G159" s="25"/>
      <c r="H159" s="26"/>
    </row>
    <row r="160" spans="1:8" x14ac:dyDescent="0.2">
      <c r="A160" s="55">
        <v>2.1</v>
      </c>
      <c r="B160" s="90" t="s">
        <v>171</v>
      </c>
      <c r="C160" s="94"/>
      <c r="D160" s="96"/>
      <c r="E160" s="65"/>
      <c r="F160" s="65">
        <f t="shared" si="9"/>
        <v>0</v>
      </c>
      <c r="G160" s="25"/>
      <c r="H160" s="26"/>
    </row>
    <row r="161" spans="1:8" ht="25.5" x14ac:dyDescent="0.2">
      <c r="A161" s="30" t="s">
        <v>40</v>
      </c>
      <c r="B161" s="97" t="s">
        <v>143</v>
      </c>
      <c r="C161" s="98">
        <v>9070.01</v>
      </c>
      <c r="D161" s="126" t="s">
        <v>22</v>
      </c>
      <c r="E161" s="80"/>
      <c r="F161" s="80">
        <f>ROUND(C161*E161,2)</f>
        <v>0</v>
      </c>
      <c r="G161" s="25"/>
      <c r="H161" s="26"/>
    </row>
    <row r="162" spans="1:8" x14ac:dyDescent="0.2">
      <c r="A162" s="30" t="s">
        <v>41</v>
      </c>
      <c r="B162" s="97" t="s">
        <v>144</v>
      </c>
      <c r="C162" s="94">
        <v>4535.01</v>
      </c>
      <c r="D162" s="96" t="s">
        <v>22</v>
      </c>
      <c r="E162" s="65"/>
      <c r="F162" s="65">
        <f>ROUND(C162*E162,2)</f>
        <v>0</v>
      </c>
      <c r="G162" s="25"/>
      <c r="H162" s="26"/>
    </row>
    <row r="163" spans="1:8" x14ac:dyDescent="0.2">
      <c r="A163" s="30" t="s">
        <v>41</v>
      </c>
      <c r="B163" s="97" t="s">
        <v>61</v>
      </c>
      <c r="C163" s="94">
        <v>16628.34</v>
      </c>
      <c r="D163" s="96" t="s">
        <v>22</v>
      </c>
      <c r="E163" s="65"/>
      <c r="F163" s="65">
        <f>ROUND(C163*E163,2)</f>
        <v>0</v>
      </c>
      <c r="G163" s="25"/>
      <c r="H163" s="26"/>
    </row>
    <row r="164" spans="1:8" ht="6" customHeight="1" x14ac:dyDescent="0.2">
      <c r="A164" s="85"/>
      <c r="B164" s="104"/>
      <c r="C164" s="105"/>
      <c r="D164" s="130"/>
      <c r="E164" s="66"/>
      <c r="F164" s="66"/>
      <c r="G164" s="25"/>
      <c r="H164" s="26"/>
    </row>
    <row r="165" spans="1:8" x14ac:dyDescent="0.2">
      <c r="A165" s="30">
        <v>2.2000000000000002</v>
      </c>
      <c r="B165" s="97" t="s">
        <v>160</v>
      </c>
      <c r="C165" s="94">
        <v>27942.97</v>
      </c>
      <c r="D165" s="96" t="s">
        <v>27</v>
      </c>
      <c r="E165" s="65"/>
      <c r="F165" s="65">
        <f t="shared" ref="F165:F196" si="10">ROUND(C165*E165,2)</f>
        <v>0</v>
      </c>
      <c r="G165" s="25"/>
      <c r="H165" s="26"/>
    </row>
    <row r="166" spans="1:8" ht="25.5" x14ac:dyDescent="0.2">
      <c r="A166" s="30">
        <v>2.2999999999999998</v>
      </c>
      <c r="B166" s="97" t="s">
        <v>172</v>
      </c>
      <c r="C166" s="98">
        <v>2143.0300000000002</v>
      </c>
      <c r="D166" s="126" t="s">
        <v>22</v>
      </c>
      <c r="E166" s="80"/>
      <c r="F166" s="80">
        <f t="shared" si="10"/>
        <v>0</v>
      </c>
      <c r="G166" s="25"/>
      <c r="H166" s="26"/>
    </row>
    <row r="167" spans="1:8" x14ac:dyDescent="0.2">
      <c r="A167" s="30">
        <v>2.4</v>
      </c>
      <c r="B167" s="97" t="s">
        <v>134</v>
      </c>
      <c r="C167" s="94">
        <v>1479.16</v>
      </c>
      <c r="D167" s="96" t="s">
        <v>22</v>
      </c>
      <c r="E167" s="157"/>
      <c r="F167" s="65">
        <f t="shared" si="10"/>
        <v>0</v>
      </c>
      <c r="G167" s="25"/>
      <c r="H167" s="26"/>
    </row>
    <row r="168" spans="1:8" ht="25.5" x14ac:dyDescent="0.2">
      <c r="A168" s="30">
        <v>2.5</v>
      </c>
      <c r="B168" s="97" t="s">
        <v>151</v>
      </c>
      <c r="C168" s="98">
        <v>6163.18</v>
      </c>
      <c r="D168" s="126" t="s">
        <v>22</v>
      </c>
      <c r="E168" s="80"/>
      <c r="F168" s="80">
        <f t="shared" si="10"/>
        <v>0</v>
      </c>
      <c r="G168" s="25"/>
      <c r="H168" s="26"/>
    </row>
    <row r="169" spans="1:8" ht="25.5" x14ac:dyDescent="0.2">
      <c r="A169" s="30">
        <v>2.6</v>
      </c>
      <c r="B169" s="97" t="s">
        <v>159</v>
      </c>
      <c r="C169" s="98">
        <v>14380.76</v>
      </c>
      <c r="D169" s="126" t="s">
        <v>22</v>
      </c>
      <c r="E169" s="80"/>
      <c r="F169" s="80">
        <f t="shared" si="10"/>
        <v>0</v>
      </c>
      <c r="G169" s="25"/>
      <c r="H169" s="26"/>
    </row>
    <row r="170" spans="1:8" ht="27.75" customHeight="1" x14ac:dyDescent="0.2">
      <c r="A170" s="30">
        <v>2.7</v>
      </c>
      <c r="B170" s="97" t="s">
        <v>152</v>
      </c>
      <c r="C170" s="98">
        <v>10673.18</v>
      </c>
      <c r="D170" s="126" t="s">
        <v>22</v>
      </c>
      <c r="E170" s="80"/>
      <c r="F170" s="80">
        <f t="shared" si="10"/>
        <v>0</v>
      </c>
      <c r="G170" s="25"/>
      <c r="H170" s="26"/>
    </row>
    <row r="171" spans="1:8" ht="8.25" customHeight="1" x14ac:dyDescent="0.2">
      <c r="A171" s="30"/>
      <c r="B171" s="97"/>
      <c r="C171" s="94"/>
      <c r="D171" s="96"/>
      <c r="E171" s="65"/>
      <c r="F171" s="65">
        <f t="shared" si="10"/>
        <v>0</v>
      </c>
      <c r="G171" s="25"/>
      <c r="H171" s="26"/>
    </row>
    <row r="172" spans="1:8" x14ac:dyDescent="0.2">
      <c r="A172" s="55">
        <v>3</v>
      </c>
      <c r="B172" s="90" t="s">
        <v>6</v>
      </c>
      <c r="C172" s="94"/>
      <c r="D172" s="96"/>
      <c r="E172" s="65"/>
      <c r="F172" s="65">
        <f t="shared" si="10"/>
        <v>0</v>
      </c>
      <c r="G172" s="25"/>
      <c r="H172" s="26"/>
    </row>
    <row r="173" spans="1:8" x14ac:dyDescent="0.2">
      <c r="A173" s="30">
        <v>3.1</v>
      </c>
      <c r="B173" s="97" t="s">
        <v>52</v>
      </c>
      <c r="C173" s="94">
        <v>1243</v>
      </c>
      <c r="D173" s="96" t="s">
        <v>9</v>
      </c>
      <c r="E173" s="65"/>
      <c r="F173" s="65">
        <f t="shared" si="10"/>
        <v>0</v>
      </c>
      <c r="G173" s="25"/>
      <c r="H173" s="26"/>
    </row>
    <row r="174" spans="1:8" x14ac:dyDescent="0.2">
      <c r="A174" s="30">
        <v>3.2</v>
      </c>
      <c r="B174" s="97" t="s">
        <v>53</v>
      </c>
      <c r="C174" s="94">
        <v>440.55</v>
      </c>
      <c r="D174" s="96" t="s">
        <v>9</v>
      </c>
      <c r="E174" s="65"/>
      <c r="F174" s="65">
        <f t="shared" si="10"/>
        <v>0</v>
      </c>
      <c r="G174" s="25"/>
      <c r="H174" s="26"/>
    </row>
    <row r="175" spans="1:8" x14ac:dyDescent="0.2">
      <c r="A175" s="30">
        <v>3.3</v>
      </c>
      <c r="B175" s="97" t="s">
        <v>42</v>
      </c>
      <c r="C175" s="94">
        <v>1618.08</v>
      </c>
      <c r="D175" s="96" t="s">
        <v>9</v>
      </c>
      <c r="E175" s="65"/>
      <c r="F175" s="65">
        <f t="shared" si="10"/>
        <v>0</v>
      </c>
      <c r="G175" s="25"/>
      <c r="H175" s="26"/>
    </row>
    <row r="176" spans="1:8" x14ac:dyDescent="0.2">
      <c r="A176" s="30">
        <v>3.4</v>
      </c>
      <c r="B176" s="97" t="s">
        <v>43</v>
      </c>
      <c r="C176" s="94">
        <v>8558.5</v>
      </c>
      <c r="D176" s="96" t="s">
        <v>9</v>
      </c>
      <c r="E176" s="65"/>
      <c r="F176" s="65">
        <f t="shared" si="10"/>
        <v>0</v>
      </c>
      <c r="G176" s="25"/>
      <c r="H176" s="26"/>
    </row>
    <row r="177" spans="1:12" x14ac:dyDescent="0.2">
      <c r="A177" s="30">
        <v>3.5</v>
      </c>
      <c r="B177" s="97" t="s">
        <v>44</v>
      </c>
      <c r="C177" s="94">
        <v>9219.9500000000007</v>
      </c>
      <c r="D177" s="96" t="s">
        <v>9</v>
      </c>
      <c r="E177" s="65"/>
      <c r="F177" s="65">
        <f t="shared" si="10"/>
        <v>0</v>
      </c>
      <c r="G177" s="25"/>
      <c r="H177" s="26"/>
    </row>
    <row r="178" spans="1:12" x14ac:dyDescent="0.2">
      <c r="A178" s="30">
        <v>3.6</v>
      </c>
      <c r="B178" s="97" t="s">
        <v>45</v>
      </c>
      <c r="C178" s="94">
        <v>11794</v>
      </c>
      <c r="D178" s="96" t="s">
        <v>9</v>
      </c>
      <c r="E178" s="65"/>
      <c r="F178" s="65">
        <f t="shared" si="10"/>
        <v>0</v>
      </c>
      <c r="G178" s="25"/>
      <c r="H178" s="26"/>
    </row>
    <row r="179" spans="1:12" ht="6.75" customHeight="1" x14ac:dyDescent="0.2">
      <c r="A179" s="30"/>
      <c r="B179" s="97"/>
      <c r="C179" s="94"/>
      <c r="D179" s="96"/>
      <c r="E179" s="65"/>
      <c r="F179" s="65">
        <f t="shared" si="10"/>
        <v>0</v>
      </c>
      <c r="G179" s="25"/>
      <c r="H179" s="26"/>
    </row>
    <row r="180" spans="1:12" x14ac:dyDescent="0.2">
      <c r="A180" s="131">
        <v>4</v>
      </c>
      <c r="B180" s="101" t="s">
        <v>8</v>
      </c>
      <c r="C180" s="94"/>
      <c r="D180" s="96"/>
      <c r="E180" s="65"/>
      <c r="F180" s="65">
        <f t="shared" si="10"/>
        <v>0</v>
      </c>
      <c r="G180" s="25"/>
      <c r="H180" s="26"/>
    </row>
    <row r="181" spans="1:12" x14ac:dyDescent="0.2">
      <c r="A181" s="30">
        <v>4.0999999999999996</v>
      </c>
      <c r="B181" s="97" t="s">
        <v>52</v>
      </c>
      <c r="C181" s="94">
        <v>1243</v>
      </c>
      <c r="D181" s="96" t="s">
        <v>9</v>
      </c>
      <c r="E181" s="65"/>
      <c r="F181" s="65">
        <f t="shared" si="10"/>
        <v>0</v>
      </c>
      <c r="G181" s="25"/>
      <c r="H181" s="26"/>
    </row>
    <row r="182" spans="1:12" x14ac:dyDescent="0.2">
      <c r="A182" s="30">
        <v>4.2</v>
      </c>
      <c r="B182" s="97" t="s">
        <v>53</v>
      </c>
      <c r="C182" s="94">
        <v>440.55</v>
      </c>
      <c r="D182" s="96" t="s">
        <v>9</v>
      </c>
      <c r="E182" s="65"/>
      <c r="F182" s="65">
        <f t="shared" si="10"/>
        <v>0</v>
      </c>
      <c r="G182" s="25"/>
      <c r="H182" s="26"/>
    </row>
    <row r="183" spans="1:12" x14ac:dyDescent="0.2">
      <c r="A183" s="30">
        <v>4.3</v>
      </c>
      <c r="B183" s="97" t="s">
        <v>42</v>
      </c>
      <c r="C183" s="94">
        <v>1618.08</v>
      </c>
      <c r="D183" s="96" t="s">
        <v>9</v>
      </c>
      <c r="E183" s="65"/>
      <c r="F183" s="65">
        <f t="shared" si="10"/>
        <v>0</v>
      </c>
      <c r="G183" s="25"/>
      <c r="H183" s="26"/>
    </row>
    <row r="184" spans="1:12" x14ac:dyDescent="0.2">
      <c r="A184" s="30">
        <v>4.4000000000000004</v>
      </c>
      <c r="B184" s="97" t="s">
        <v>43</v>
      </c>
      <c r="C184" s="94">
        <v>8558.5</v>
      </c>
      <c r="D184" s="96" t="s">
        <v>9</v>
      </c>
      <c r="E184" s="65"/>
      <c r="F184" s="65">
        <f t="shared" si="10"/>
        <v>0</v>
      </c>
      <c r="G184" s="25"/>
      <c r="H184" s="26"/>
    </row>
    <row r="185" spans="1:12" x14ac:dyDescent="0.2">
      <c r="A185" s="30">
        <v>4.5</v>
      </c>
      <c r="B185" s="97" t="s">
        <v>44</v>
      </c>
      <c r="C185" s="94">
        <v>9219.9500000000007</v>
      </c>
      <c r="D185" s="96" t="s">
        <v>9</v>
      </c>
      <c r="E185" s="65"/>
      <c r="F185" s="65">
        <f t="shared" si="10"/>
        <v>0</v>
      </c>
      <c r="G185" s="25"/>
      <c r="H185" s="26"/>
    </row>
    <row r="186" spans="1:12" x14ac:dyDescent="0.2">
      <c r="A186" s="30">
        <v>4.5999999999999996</v>
      </c>
      <c r="B186" s="97" t="s">
        <v>45</v>
      </c>
      <c r="C186" s="94">
        <v>11794</v>
      </c>
      <c r="D186" s="96" t="s">
        <v>9</v>
      </c>
      <c r="E186" s="65"/>
      <c r="F186" s="65">
        <f t="shared" si="10"/>
        <v>0</v>
      </c>
      <c r="G186" s="25"/>
      <c r="H186" s="26"/>
    </row>
    <row r="187" spans="1:12" ht="9" customHeight="1" x14ac:dyDescent="0.2">
      <c r="A187" s="132"/>
      <c r="B187" s="103"/>
      <c r="C187" s="94"/>
      <c r="D187" s="96"/>
      <c r="E187" s="65"/>
      <c r="F187" s="65">
        <f t="shared" si="10"/>
        <v>0</v>
      </c>
      <c r="G187" s="25"/>
      <c r="H187" s="26"/>
    </row>
    <row r="188" spans="1:12" ht="25.5" x14ac:dyDescent="0.2">
      <c r="A188" s="55">
        <v>5</v>
      </c>
      <c r="B188" s="90" t="s">
        <v>25</v>
      </c>
      <c r="C188" s="94"/>
      <c r="D188" s="96"/>
      <c r="E188" s="65"/>
      <c r="F188" s="65">
        <f t="shared" si="10"/>
        <v>0</v>
      </c>
      <c r="G188" s="25"/>
      <c r="H188" s="26"/>
    </row>
    <row r="189" spans="1:12" ht="38.25" x14ac:dyDescent="0.2">
      <c r="A189" s="30">
        <v>5.0999999999999996</v>
      </c>
      <c r="B189" s="97" t="s">
        <v>153</v>
      </c>
      <c r="C189" s="94">
        <v>1</v>
      </c>
      <c r="D189" s="96" t="s">
        <v>21</v>
      </c>
      <c r="E189" s="65"/>
      <c r="F189" s="65">
        <f t="shared" si="10"/>
        <v>0</v>
      </c>
      <c r="G189" s="25"/>
      <c r="H189" s="26"/>
    </row>
    <row r="190" spans="1:12" ht="38.25" x14ac:dyDescent="0.2">
      <c r="A190" s="30">
        <v>5.2</v>
      </c>
      <c r="B190" s="97" t="s">
        <v>154</v>
      </c>
      <c r="C190" s="94">
        <v>1</v>
      </c>
      <c r="D190" s="96" t="s">
        <v>21</v>
      </c>
      <c r="E190" s="65"/>
      <c r="F190" s="65">
        <f t="shared" si="10"/>
        <v>0</v>
      </c>
      <c r="G190" s="25"/>
      <c r="H190" s="26"/>
    </row>
    <row r="191" spans="1:12" ht="38.25" x14ac:dyDescent="0.2">
      <c r="A191" s="30">
        <v>5.3</v>
      </c>
      <c r="B191" s="97" t="s">
        <v>155</v>
      </c>
      <c r="C191" s="94">
        <v>10</v>
      </c>
      <c r="D191" s="96" t="s">
        <v>21</v>
      </c>
      <c r="E191" s="65"/>
      <c r="F191" s="65">
        <f t="shared" si="10"/>
        <v>0</v>
      </c>
      <c r="G191" s="25"/>
      <c r="H191" s="26"/>
      <c r="I191" s="3"/>
    </row>
    <row r="192" spans="1:12" ht="38.25" x14ac:dyDescent="0.2">
      <c r="A192" s="30">
        <v>5.4</v>
      </c>
      <c r="B192" s="97" t="s">
        <v>156</v>
      </c>
      <c r="C192" s="94">
        <v>9</v>
      </c>
      <c r="D192" s="96" t="s">
        <v>21</v>
      </c>
      <c r="E192" s="65"/>
      <c r="F192" s="65">
        <f t="shared" si="10"/>
        <v>0</v>
      </c>
      <c r="G192" s="25"/>
      <c r="H192" s="26"/>
      <c r="I192" s="3"/>
      <c r="L192" s="45"/>
    </row>
    <row r="193" spans="1:13" ht="25.5" x14ac:dyDescent="0.2">
      <c r="A193" s="30">
        <v>5.5</v>
      </c>
      <c r="B193" s="97" t="s">
        <v>203</v>
      </c>
      <c r="C193" s="94">
        <v>24</v>
      </c>
      <c r="D193" s="96" t="s">
        <v>21</v>
      </c>
      <c r="E193" s="65"/>
      <c r="F193" s="65">
        <f t="shared" si="10"/>
        <v>0</v>
      </c>
      <c r="G193" s="25"/>
      <c r="H193" s="26"/>
      <c r="K193" s="46"/>
      <c r="L193" s="45"/>
      <c r="M193" s="47"/>
    </row>
    <row r="194" spans="1:13" ht="25.5" x14ac:dyDescent="0.2">
      <c r="A194" s="30">
        <v>5.6</v>
      </c>
      <c r="B194" s="97" t="s">
        <v>204</v>
      </c>
      <c r="C194" s="94">
        <v>30</v>
      </c>
      <c r="D194" s="96" t="s">
        <v>21</v>
      </c>
      <c r="E194" s="65"/>
      <c r="F194" s="65">
        <f t="shared" si="10"/>
        <v>0</v>
      </c>
      <c r="G194" s="25"/>
      <c r="K194" s="46"/>
      <c r="M194" s="47"/>
    </row>
    <row r="195" spans="1:13" ht="25.5" x14ac:dyDescent="0.2">
      <c r="A195" s="30">
        <v>5.7</v>
      </c>
      <c r="B195" s="97" t="s">
        <v>205</v>
      </c>
      <c r="C195" s="94">
        <v>1</v>
      </c>
      <c r="D195" s="96" t="s">
        <v>21</v>
      </c>
      <c r="E195" s="65"/>
      <c r="F195" s="65">
        <f t="shared" si="10"/>
        <v>0</v>
      </c>
      <c r="G195" s="25"/>
      <c r="H195" s="3"/>
      <c r="I195" s="3"/>
    </row>
    <row r="196" spans="1:13" ht="25.5" x14ac:dyDescent="0.2">
      <c r="A196" s="30">
        <v>5.8</v>
      </c>
      <c r="B196" s="97" t="s">
        <v>206</v>
      </c>
      <c r="C196" s="94">
        <v>1</v>
      </c>
      <c r="D196" s="96" t="s">
        <v>21</v>
      </c>
      <c r="E196" s="65"/>
      <c r="F196" s="65">
        <f t="shared" si="10"/>
        <v>0</v>
      </c>
      <c r="G196" s="25"/>
      <c r="H196" s="3"/>
      <c r="I196" s="3"/>
    </row>
    <row r="197" spans="1:13" ht="25.5" x14ac:dyDescent="0.2">
      <c r="A197" s="85">
        <v>5.9</v>
      </c>
      <c r="B197" s="104" t="s">
        <v>207</v>
      </c>
      <c r="C197" s="105">
        <v>1</v>
      </c>
      <c r="D197" s="130" t="s">
        <v>21</v>
      </c>
      <c r="E197" s="66"/>
      <c r="F197" s="66">
        <f t="shared" ref="F197:F224" si="11">ROUND(C197*E197,2)</f>
        <v>0</v>
      </c>
      <c r="G197" s="25"/>
      <c r="H197" s="3"/>
      <c r="I197" s="3"/>
    </row>
    <row r="198" spans="1:13" ht="25.5" x14ac:dyDescent="0.2">
      <c r="A198" s="133">
        <v>5.0999999999999996</v>
      </c>
      <c r="B198" s="97" t="s">
        <v>208</v>
      </c>
      <c r="C198" s="94">
        <v>1</v>
      </c>
      <c r="D198" s="96" t="s">
        <v>21</v>
      </c>
      <c r="E198" s="65"/>
      <c r="F198" s="65">
        <f t="shared" si="11"/>
        <v>0</v>
      </c>
      <c r="G198" s="25"/>
      <c r="H198" s="3"/>
      <c r="I198" s="3"/>
    </row>
    <row r="199" spans="1:13" ht="25.5" x14ac:dyDescent="0.2">
      <c r="A199" s="133">
        <v>5.1100000000000003</v>
      </c>
      <c r="B199" s="97" t="s">
        <v>191</v>
      </c>
      <c r="C199" s="94">
        <v>1</v>
      </c>
      <c r="D199" s="96" t="s">
        <v>21</v>
      </c>
      <c r="E199" s="65"/>
      <c r="F199" s="65">
        <f t="shared" si="11"/>
        <v>0</v>
      </c>
      <c r="G199" s="25"/>
      <c r="H199" s="26"/>
    </row>
    <row r="200" spans="1:13" ht="25.5" x14ac:dyDescent="0.2">
      <c r="A200" s="133">
        <v>5.12</v>
      </c>
      <c r="B200" s="97" t="s">
        <v>192</v>
      </c>
      <c r="C200" s="94">
        <v>4</v>
      </c>
      <c r="D200" s="96" t="s">
        <v>21</v>
      </c>
      <c r="E200" s="65"/>
      <c r="F200" s="65">
        <f t="shared" si="11"/>
        <v>0</v>
      </c>
      <c r="G200" s="25"/>
      <c r="H200" s="26"/>
    </row>
    <row r="201" spans="1:13" ht="25.5" x14ac:dyDescent="0.2">
      <c r="A201" s="133">
        <v>5.13</v>
      </c>
      <c r="B201" s="97" t="s">
        <v>209</v>
      </c>
      <c r="C201" s="94">
        <v>3</v>
      </c>
      <c r="D201" s="96" t="s">
        <v>21</v>
      </c>
      <c r="E201" s="65"/>
      <c r="F201" s="65">
        <f t="shared" si="11"/>
        <v>0</v>
      </c>
      <c r="G201" s="25"/>
      <c r="H201" s="26"/>
    </row>
    <row r="202" spans="1:13" ht="25.5" x14ac:dyDescent="0.2">
      <c r="A202" s="133">
        <v>5.14</v>
      </c>
      <c r="B202" s="97" t="s">
        <v>210</v>
      </c>
      <c r="C202" s="94">
        <v>7</v>
      </c>
      <c r="D202" s="96" t="s">
        <v>21</v>
      </c>
      <c r="E202" s="65"/>
      <c r="F202" s="65">
        <f t="shared" si="11"/>
        <v>0</v>
      </c>
      <c r="G202" s="25"/>
      <c r="H202" s="26"/>
    </row>
    <row r="203" spans="1:13" ht="25.5" x14ac:dyDescent="0.2">
      <c r="A203" s="133">
        <v>5.15</v>
      </c>
      <c r="B203" s="97" t="s">
        <v>211</v>
      </c>
      <c r="C203" s="94">
        <v>10</v>
      </c>
      <c r="D203" s="96" t="s">
        <v>21</v>
      </c>
      <c r="E203" s="65"/>
      <c r="F203" s="65">
        <f t="shared" si="11"/>
        <v>0</v>
      </c>
      <c r="G203" s="25"/>
      <c r="H203" s="26"/>
    </row>
    <row r="204" spans="1:13" ht="25.5" x14ac:dyDescent="0.2">
      <c r="A204" s="133">
        <v>5.16</v>
      </c>
      <c r="B204" s="97" t="s">
        <v>212</v>
      </c>
      <c r="C204" s="94">
        <v>18</v>
      </c>
      <c r="D204" s="96" t="s">
        <v>21</v>
      </c>
      <c r="E204" s="65"/>
      <c r="F204" s="65">
        <f t="shared" si="11"/>
        <v>0</v>
      </c>
      <c r="G204" s="25"/>
      <c r="H204" s="26"/>
    </row>
    <row r="205" spans="1:13" ht="25.5" x14ac:dyDescent="0.2">
      <c r="A205" s="133">
        <v>5.17</v>
      </c>
      <c r="B205" s="97" t="s">
        <v>194</v>
      </c>
      <c r="C205" s="94">
        <v>20</v>
      </c>
      <c r="D205" s="96" t="s">
        <v>21</v>
      </c>
      <c r="E205" s="65"/>
      <c r="F205" s="65">
        <f t="shared" si="11"/>
        <v>0</v>
      </c>
      <c r="G205" s="25"/>
      <c r="H205" s="26"/>
    </row>
    <row r="206" spans="1:13" ht="25.5" x14ac:dyDescent="0.2">
      <c r="A206" s="133">
        <v>5.18</v>
      </c>
      <c r="B206" s="97" t="s">
        <v>213</v>
      </c>
      <c r="C206" s="94">
        <v>5</v>
      </c>
      <c r="D206" s="96" t="s">
        <v>21</v>
      </c>
      <c r="E206" s="65"/>
      <c r="F206" s="65">
        <f t="shared" si="11"/>
        <v>0</v>
      </c>
      <c r="G206" s="25"/>
      <c r="H206" s="26"/>
    </row>
    <row r="207" spans="1:13" ht="25.5" x14ac:dyDescent="0.2">
      <c r="A207" s="133">
        <v>5.19</v>
      </c>
      <c r="B207" s="97" t="s">
        <v>214</v>
      </c>
      <c r="C207" s="94">
        <v>10</v>
      </c>
      <c r="D207" s="96" t="s">
        <v>21</v>
      </c>
      <c r="E207" s="65"/>
      <c r="F207" s="65">
        <f t="shared" si="11"/>
        <v>0</v>
      </c>
      <c r="G207" s="25"/>
      <c r="H207" s="26"/>
    </row>
    <row r="208" spans="1:13" ht="25.5" x14ac:dyDescent="0.2">
      <c r="A208" s="133">
        <v>5.2</v>
      </c>
      <c r="B208" s="97" t="s">
        <v>215</v>
      </c>
      <c r="C208" s="94">
        <v>38</v>
      </c>
      <c r="D208" s="96" t="s">
        <v>21</v>
      </c>
      <c r="E208" s="65"/>
      <c r="F208" s="65">
        <f t="shared" si="11"/>
        <v>0</v>
      </c>
      <c r="G208" s="25"/>
      <c r="H208" s="26"/>
    </row>
    <row r="209" spans="1:9" ht="25.5" x14ac:dyDescent="0.2">
      <c r="A209" s="133">
        <v>5.21</v>
      </c>
      <c r="B209" s="97" t="s">
        <v>216</v>
      </c>
      <c r="C209" s="94">
        <v>41</v>
      </c>
      <c r="D209" s="96" t="s">
        <v>21</v>
      </c>
      <c r="E209" s="65"/>
      <c r="F209" s="65">
        <f t="shared" si="11"/>
        <v>0</v>
      </c>
      <c r="G209" s="25"/>
      <c r="H209" s="26"/>
    </row>
    <row r="210" spans="1:9" ht="25.5" x14ac:dyDescent="0.2">
      <c r="A210" s="133">
        <v>5.22</v>
      </c>
      <c r="B210" s="97" t="s">
        <v>217</v>
      </c>
      <c r="C210" s="94">
        <v>2</v>
      </c>
      <c r="D210" s="96" t="s">
        <v>21</v>
      </c>
      <c r="E210" s="65"/>
      <c r="F210" s="65">
        <f t="shared" si="11"/>
        <v>0</v>
      </c>
      <c r="G210" s="25"/>
      <c r="H210" s="3"/>
      <c r="I210" s="3"/>
    </row>
    <row r="211" spans="1:9" ht="25.5" x14ac:dyDescent="0.2">
      <c r="A211" s="133">
        <v>5.23</v>
      </c>
      <c r="B211" s="97" t="s">
        <v>218</v>
      </c>
      <c r="C211" s="94">
        <v>1</v>
      </c>
      <c r="D211" s="96" t="s">
        <v>21</v>
      </c>
      <c r="E211" s="65"/>
      <c r="F211" s="65">
        <f t="shared" si="11"/>
        <v>0</v>
      </c>
      <c r="G211" s="25"/>
      <c r="H211" s="3"/>
      <c r="I211" s="3"/>
    </row>
    <row r="212" spans="1:9" ht="25.5" x14ac:dyDescent="0.2">
      <c r="A212" s="133">
        <v>5.24</v>
      </c>
      <c r="B212" s="97" t="s">
        <v>219</v>
      </c>
      <c r="C212" s="94">
        <v>1</v>
      </c>
      <c r="D212" s="96" t="s">
        <v>21</v>
      </c>
      <c r="E212" s="65"/>
      <c r="F212" s="65">
        <f t="shared" si="11"/>
        <v>0</v>
      </c>
      <c r="G212" s="25"/>
      <c r="H212" s="3"/>
      <c r="I212" s="3"/>
    </row>
    <row r="213" spans="1:9" ht="25.5" x14ac:dyDescent="0.2">
      <c r="A213" s="133">
        <v>5.25</v>
      </c>
      <c r="B213" s="97" t="s">
        <v>220</v>
      </c>
      <c r="C213" s="94">
        <v>1</v>
      </c>
      <c r="D213" s="96" t="s">
        <v>21</v>
      </c>
      <c r="E213" s="65"/>
      <c r="F213" s="65">
        <f t="shared" si="11"/>
        <v>0</v>
      </c>
      <c r="G213" s="25"/>
      <c r="H213" s="26"/>
      <c r="I213" s="3"/>
    </row>
    <row r="214" spans="1:9" ht="25.5" x14ac:dyDescent="0.2">
      <c r="A214" s="133">
        <v>5.26</v>
      </c>
      <c r="B214" s="97" t="s">
        <v>221</v>
      </c>
      <c r="C214" s="94">
        <v>4</v>
      </c>
      <c r="D214" s="96" t="s">
        <v>21</v>
      </c>
      <c r="E214" s="65"/>
      <c r="F214" s="65">
        <f t="shared" si="11"/>
        <v>0</v>
      </c>
      <c r="G214" s="25"/>
      <c r="H214" s="26"/>
      <c r="I214" s="3"/>
    </row>
    <row r="215" spans="1:9" ht="25.5" x14ac:dyDescent="0.2">
      <c r="A215" s="133">
        <v>5.27</v>
      </c>
      <c r="B215" s="97" t="s">
        <v>222</v>
      </c>
      <c r="C215" s="94">
        <v>6</v>
      </c>
      <c r="D215" s="96" t="s">
        <v>21</v>
      </c>
      <c r="E215" s="65"/>
      <c r="F215" s="65">
        <f t="shared" si="11"/>
        <v>0</v>
      </c>
      <c r="G215" s="25"/>
      <c r="H215" s="3"/>
      <c r="I215" s="3"/>
    </row>
    <row r="216" spans="1:9" ht="25.5" x14ac:dyDescent="0.2">
      <c r="A216" s="133">
        <v>5.28</v>
      </c>
      <c r="B216" s="97" t="s">
        <v>223</v>
      </c>
      <c r="C216" s="94">
        <v>3</v>
      </c>
      <c r="D216" s="96" t="s">
        <v>21</v>
      </c>
      <c r="E216" s="65"/>
      <c r="F216" s="65">
        <f t="shared" si="11"/>
        <v>0</v>
      </c>
      <c r="G216" s="25"/>
      <c r="H216" s="26"/>
      <c r="I216" s="3"/>
    </row>
    <row r="217" spans="1:9" ht="25.5" x14ac:dyDescent="0.2">
      <c r="A217" s="133">
        <v>5.29</v>
      </c>
      <c r="B217" s="97" t="s">
        <v>224</v>
      </c>
      <c r="C217" s="94">
        <v>2</v>
      </c>
      <c r="D217" s="96" t="s">
        <v>21</v>
      </c>
      <c r="E217" s="65"/>
      <c r="F217" s="65">
        <f t="shared" si="11"/>
        <v>0</v>
      </c>
      <c r="G217" s="25"/>
      <c r="H217" s="3"/>
      <c r="I217" s="3"/>
    </row>
    <row r="218" spans="1:9" ht="25.5" x14ac:dyDescent="0.2">
      <c r="A218" s="133">
        <v>5.3</v>
      </c>
      <c r="B218" s="97" t="s">
        <v>225</v>
      </c>
      <c r="C218" s="94">
        <v>4</v>
      </c>
      <c r="D218" s="96" t="s">
        <v>21</v>
      </c>
      <c r="E218" s="65"/>
      <c r="F218" s="65">
        <f t="shared" si="11"/>
        <v>0</v>
      </c>
      <c r="G218" s="25"/>
      <c r="H218" s="3"/>
      <c r="I218" s="3"/>
    </row>
    <row r="219" spans="1:9" ht="25.5" x14ac:dyDescent="0.2">
      <c r="A219" s="133">
        <v>5.31</v>
      </c>
      <c r="B219" s="97" t="s">
        <v>226</v>
      </c>
      <c r="C219" s="94">
        <v>5</v>
      </c>
      <c r="D219" s="96" t="s">
        <v>21</v>
      </c>
      <c r="E219" s="65"/>
      <c r="F219" s="65">
        <f t="shared" si="11"/>
        <v>0</v>
      </c>
      <c r="G219" s="25"/>
      <c r="H219" s="26"/>
    </row>
    <row r="220" spans="1:9" ht="25.5" x14ac:dyDescent="0.2">
      <c r="A220" s="133">
        <v>5.32</v>
      </c>
      <c r="B220" s="97" t="s">
        <v>227</v>
      </c>
      <c r="C220" s="94">
        <v>19</v>
      </c>
      <c r="D220" s="96" t="s">
        <v>21</v>
      </c>
      <c r="E220" s="65"/>
      <c r="F220" s="65">
        <f t="shared" si="11"/>
        <v>0</v>
      </c>
      <c r="G220" s="25"/>
      <c r="H220" s="26"/>
    </row>
    <row r="221" spans="1:9" ht="25.5" x14ac:dyDescent="0.2">
      <c r="A221" s="133">
        <v>5.33</v>
      </c>
      <c r="B221" s="97" t="s">
        <v>228</v>
      </c>
      <c r="C221" s="94">
        <v>31</v>
      </c>
      <c r="D221" s="96" t="s">
        <v>21</v>
      </c>
      <c r="E221" s="65"/>
      <c r="F221" s="65">
        <f t="shared" si="11"/>
        <v>0</v>
      </c>
      <c r="G221" s="25"/>
      <c r="H221" s="26"/>
    </row>
    <row r="222" spans="1:9" ht="25.5" customHeight="1" x14ac:dyDescent="0.2">
      <c r="A222" s="134">
        <v>5.34</v>
      </c>
      <c r="B222" s="104" t="s">
        <v>229</v>
      </c>
      <c r="C222" s="105">
        <v>2</v>
      </c>
      <c r="D222" s="130" t="s">
        <v>21</v>
      </c>
      <c r="E222" s="66"/>
      <c r="F222" s="66">
        <f t="shared" si="11"/>
        <v>0</v>
      </c>
      <c r="G222" s="25"/>
      <c r="H222" s="3"/>
      <c r="I222" s="3"/>
    </row>
    <row r="223" spans="1:9" ht="27" customHeight="1" x14ac:dyDescent="0.2">
      <c r="A223" s="133">
        <v>5.35</v>
      </c>
      <c r="B223" s="97" t="s">
        <v>230</v>
      </c>
      <c r="C223" s="94">
        <v>1</v>
      </c>
      <c r="D223" s="96" t="s">
        <v>21</v>
      </c>
      <c r="E223" s="65"/>
      <c r="F223" s="65">
        <f t="shared" si="11"/>
        <v>0</v>
      </c>
      <c r="G223" s="25"/>
      <c r="H223" s="3"/>
      <c r="I223" s="3"/>
    </row>
    <row r="224" spans="1:9" ht="25.5" x14ac:dyDescent="0.2">
      <c r="A224" s="133">
        <v>5.36</v>
      </c>
      <c r="B224" s="97" t="s">
        <v>231</v>
      </c>
      <c r="C224" s="94">
        <v>7</v>
      </c>
      <c r="D224" s="96" t="s">
        <v>21</v>
      </c>
      <c r="E224" s="65"/>
      <c r="F224" s="65">
        <f t="shared" si="11"/>
        <v>0</v>
      </c>
      <c r="G224" s="25"/>
      <c r="H224" s="26"/>
    </row>
    <row r="225" spans="1:8" ht="25.5" x14ac:dyDescent="0.2">
      <c r="A225" s="133">
        <v>5.37</v>
      </c>
      <c r="B225" s="97" t="s">
        <v>232</v>
      </c>
      <c r="C225" s="94">
        <v>8</v>
      </c>
      <c r="D225" s="96" t="s">
        <v>21</v>
      </c>
      <c r="E225" s="65"/>
      <c r="F225" s="65">
        <f t="shared" ref="F225" si="12">ROUND(C225*E225,2)</f>
        <v>0</v>
      </c>
      <c r="G225" s="25"/>
      <c r="H225" s="26"/>
    </row>
    <row r="226" spans="1:8" ht="25.5" x14ac:dyDescent="0.2">
      <c r="A226" s="133">
        <v>5.38</v>
      </c>
      <c r="B226" s="97" t="s">
        <v>233</v>
      </c>
      <c r="C226" s="94">
        <v>3</v>
      </c>
      <c r="D226" s="96" t="s">
        <v>21</v>
      </c>
      <c r="E226" s="65"/>
      <c r="F226" s="65">
        <f t="shared" ref="F226:F257" si="13">ROUND(C226*E226,2)</f>
        <v>0</v>
      </c>
      <c r="G226" s="25"/>
      <c r="H226" s="26"/>
    </row>
    <row r="227" spans="1:8" ht="25.5" customHeight="1" x14ac:dyDescent="0.2">
      <c r="A227" s="133">
        <v>5.39</v>
      </c>
      <c r="B227" s="97" t="s">
        <v>234</v>
      </c>
      <c r="C227" s="94">
        <v>7</v>
      </c>
      <c r="D227" s="96" t="s">
        <v>21</v>
      </c>
      <c r="E227" s="65"/>
      <c r="F227" s="65">
        <f t="shared" si="13"/>
        <v>0</v>
      </c>
      <c r="G227" s="25"/>
      <c r="H227" s="26"/>
    </row>
    <row r="228" spans="1:8" ht="25.5" x14ac:dyDescent="0.2">
      <c r="A228" s="133">
        <v>5.4</v>
      </c>
      <c r="B228" s="97" t="s">
        <v>235</v>
      </c>
      <c r="C228" s="94">
        <v>1</v>
      </c>
      <c r="D228" s="96" t="s">
        <v>21</v>
      </c>
      <c r="E228" s="65"/>
      <c r="F228" s="65">
        <f t="shared" si="13"/>
        <v>0</v>
      </c>
      <c r="G228" s="25"/>
      <c r="H228" s="26"/>
    </row>
    <row r="229" spans="1:8" ht="25.5" x14ac:dyDescent="0.2">
      <c r="A229" s="133">
        <v>5.41</v>
      </c>
      <c r="B229" s="97" t="s">
        <v>236</v>
      </c>
      <c r="C229" s="94">
        <v>3</v>
      </c>
      <c r="D229" s="96" t="s">
        <v>21</v>
      </c>
      <c r="E229" s="65"/>
      <c r="F229" s="65">
        <f t="shared" si="13"/>
        <v>0</v>
      </c>
      <c r="G229" s="25"/>
      <c r="H229" s="26"/>
    </row>
    <row r="230" spans="1:8" ht="14.25" customHeight="1" x14ac:dyDescent="0.2">
      <c r="A230" s="133">
        <v>5.42</v>
      </c>
      <c r="B230" s="97" t="s">
        <v>237</v>
      </c>
      <c r="C230" s="94">
        <v>2</v>
      </c>
      <c r="D230" s="96" t="s">
        <v>21</v>
      </c>
      <c r="E230" s="65"/>
      <c r="F230" s="65">
        <f t="shared" si="13"/>
        <v>0</v>
      </c>
      <c r="G230" s="25"/>
      <c r="H230" s="26"/>
    </row>
    <row r="231" spans="1:8" ht="27" customHeight="1" x14ac:dyDescent="0.2">
      <c r="A231" s="133">
        <v>5.43</v>
      </c>
      <c r="B231" s="97" t="s">
        <v>238</v>
      </c>
      <c r="C231" s="94">
        <v>3</v>
      </c>
      <c r="D231" s="96" t="s">
        <v>21</v>
      </c>
      <c r="E231" s="65"/>
      <c r="F231" s="65">
        <f t="shared" si="13"/>
        <v>0</v>
      </c>
      <c r="G231" s="25"/>
      <c r="H231" s="26"/>
    </row>
    <row r="232" spans="1:8" ht="27" customHeight="1" x14ac:dyDescent="0.2">
      <c r="A232" s="133">
        <v>5.44</v>
      </c>
      <c r="B232" s="97" t="s">
        <v>239</v>
      </c>
      <c r="C232" s="94">
        <v>9</v>
      </c>
      <c r="D232" s="96" t="s">
        <v>21</v>
      </c>
      <c r="E232" s="65"/>
      <c r="F232" s="65">
        <f t="shared" si="13"/>
        <v>0</v>
      </c>
      <c r="G232" s="25"/>
      <c r="H232" s="26"/>
    </row>
    <row r="233" spans="1:8" ht="25.5" x14ac:dyDescent="0.2">
      <c r="A233" s="133">
        <v>5.45</v>
      </c>
      <c r="B233" s="97" t="s">
        <v>175</v>
      </c>
      <c r="C233" s="94">
        <v>9</v>
      </c>
      <c r="D233" s="96" t="s">
        <v>21</v>
      </c>
      <c r="E233" s="65"/>
      <c r="F233" s="65">
        <f t="shared" si="13"/>
        <v>0</v>
      </c>
      <c r="G233" s="25"/>
      <c r="H233" s="26"/>
    </row>
    <row r="234" spans="1:8" ht="25.5" x14ac:dyDescent="0.2">
      <c r="A234" s="133">
        <v>5.46</v>
      </c>
      <c r="B234" s="97" t="s">
        <v>174</v>
      </c>
      <c r="C234" s="94">
        <v>2</v>
      </c>
      <c r="D234" s="96" t="s">
        <v>21</v>
      </c>
      <c r="E234" s="65"/>
      <c r="F234" s="65">
        <f t="shared" si="13"/>
        <v>0</v>
      </c>
      <c r="G234" s="25"/>
      <c r="H234" s="26"/>
    </row>
    <row r="235" spans="1:8" ht="25.5" x14ac:dyDescent="0.2">
      <c r="A235" s="133">
        <v>5.47</v>
      </c>
      <c r="B235" s="97" t="s">
        <v>176</v>
      </c>
      <c r="C235" s="94">
        <v>54</v>
      </c>
      <c r="D235" s="96" t="s">
        <v>21</v>
      </c>
      <c r="E235" s="65"/>
      <c r="F235" s="65">
        <f t="shared" si="13"/>
        <v>0</v>
      </c>
      <c r="G235" s="25"/>
      <c r="H235" s="26"/>
    </row>
    <row r="236" spans="1:8" ht="25.5" x14ac:dyDescent="0.2">
      <c r="A236" s="133">
        <v>5.48</v>
      </c>
      <c r="B236" s="97" t="s">
        <v>177</v>
      </c>
      <c r="C236" s="94">
        <v>153</v>
      </c>
      <c r="D236" s="96" t="s">
        <v>21</v>
      </c>
      <c r="E236" s="65"/>
      <c r="F236" s="65">
        <f t="shared" si="13"/>
        <v>0</v>
      </c>
      <c r="G236" s="25"/>
      <c r="H236" s="26"/>
    </row>
    <row r="237" spans="1:8" ht="25.5" x14ac:dyDescent="0.2">
      <c r="A237" s="133">
        <v>5.48</v>
      </c>
      <c r="B237" s="97" t="s">
        <v>183</v>
      </c>
      <c r="C237" s="94">
        <v>272</v>
      </c>
      <c r="D237" s="96" t="s">
        <v>21</v>
      </c>
      <c r="E237" s="65"/>
      <c r="F237" s="65">
        <f t="shared" si="13"/>
        <v>0</v>
      </c>
      <c r="G237" s="25"/>
      <c r="H237" s="26"/>
    </row>
    <row r="238" spans="1:8" ht="25.5" x14ac:dyDescent="0.2">
      <c r="A238" s="133">
        <v>5.49</v>
      </c>
      <c r="B238" s="97" t="s">
        <v>178</v>
      </c>
      <c r="C238" s="94">
        <v>447</v>
      </c>
      <c r="D238" s="96" t="s">
        <v>21</v>
      </c>
      <c r="E238" s="65"/>
      <c r="F238" s="65">
        <f t="shared" si="13"/>
        <v>0</v>
      </c>
      <c r="G238" s="25"/>
      <c r="H238" s="26"/>
    </row>
    <row r="239" spans="1:8" ht="38.25" customHeight="1" x14ac:dyDescent="0.2">
      <c r="A239" s="133">
        <f>+A238+0.01</f>
        <v>5.5</v>
      </c>
      <c r="B239" s="97" t="s">
        <v>92</v>
      </c>
      <c r="C239" s="135">
        <v>90</v>
      </c>
      <c r="D239" s="126" t="s">
        <v>21</v>
      </c>
      <c r="E239" s="80"/>
      <c r="F239" s="80">
        <f t="shared" si="13"/>
        <v>0</v>
      </c>
      <c r="G239" s="25"/>
      <c r="H239" s="34"/>
    </row>
    <row r="240" spans="1:8" ht="24" customHeight="1" x14ac:dyDescent="0.2">
      <c r="A240" s="30">
        <v>5.51</v>
      </c>
      <c r="B240" s="97" t="s">
        <v>145</v>
      </c>
      <c r="C240" s="94">
        <v>164.17</v>
      </c>
      <c r="D240" s="96" t="s">
        <v>22</v>
      </c>
      <c r="E240" s="65"/>
      <c r="F240" s="65">
        <f t="shared" si="13"/>
        <v>0</v>
      </c>
      <c r="G240" s="25"/>
      <c r="H240" s="26"/>
    </row>
    <row r="241" spans="1:15" x14ac:dyDescent="0.2">
      <c r="A241" s="132"/>
      <c r="B241" s="103"/>
      <c r="C241" s="94"/>
      <c r="D241" s="96"/>
      <c r="E241" s="65"/>
      <c r="F241" s="65">
        <f t="shared" si="13"/>
        <v>0</v>
      </c>
      <c r="G241" s="25"/>
      <c r="H241" s="26"/>
    </row>
    <row r="242" spans="1:15" ht="25.5" x14ac:dyDescent="0.2">
      <c r="A242" s="55">
        <v>6</v>
      </c>
      <c r="B242" s="90" t="s">
        <v>164</v>
      </c>
      <c r="C242" s="94"/>
      <c r="D242" s="96"/>
      <c r="E242" s="65"/>
      <c r="F242" s="65">
        <f t="shared" si="13"/>
        <v>0</v>
      </c>
      <c r="G242" s="25"/>
      <c r="H242" s="26"/>
      <c r="I242" s="3"/>
      <c r="J242" s="3"/>
      <c r="K242" s="3"/>
      <c r="N242" s="15" t="s">
        <v>81</v>
      </c>
    </row>
    <row r="243" spans="1:15" ht="63.75" x14ac:dyDescent="0.2">
      <c r="A243" s="85">
        <v>6.1</v>
      </c>
      <c r="B243" s="104" t="s">
        <v>184</v>
      </c>
      <c r="C243" s="111">
        <v>1</v>
      </c>
      <c r="D243" s="171" t="s">
        <v>21</v>
      </c>
      <c r="E243" s="160"/>
      <c r="F243" s="160">
        <f t="shared" si="13"/>
        <v>0</v>
      </c>
      <c r="G243" s="25"/>
      <c r="H243" s="26"/>
      <c r="I243" s="3"/>
      <c r="J243" s="3"/>
      <c r="K243" s="3"/>
      <c r="L243" s="26"/>
      <c r="N243" s="7">
        <f>69780*1.18</f>
        <v>82340.399999999994</v>
      </c>
      <c r="O243" s="48">
        <f t="shared" ref="O243:O248" si="14">+N243+K243+J243</f>
        <v>82340.399999999994</v>
      </c>
    </row>
    <row r="244" spans="1:15" ht="63.75" x14ac:dyDescent="0.2">
      <c r="A244" s="176">
        <v>6.2</v>
      </c>
      <c r="B244" s="164" t="s">
        <v>180</v>
      </c>
      <c r="C244" s="177">
        <v>2</v>
      </c>
      <c r="D244" s="178" t="s">
        <v>21</v>
      </c>
      <c r="E244" s="179"/>
      <c r="F244" s="179">
        <f t="shared" si="13"/>
        <v>0</v>
      </c>
      <c r="G244" s="25"/>
      <c r="H244" s="26"/>
      <c r="I244" s="3"/>
      <c r="L244" s="26"/>
      <c r="N244" s="15">
        <f>43650*1.18</f>
        <v>51507</v>
      </c>
      <c r="O244" s="49">
        <f t="shared" si="14"/>
        <v>51507</v>
      </c>
    </row>
    <row r="245" spans="1:15" ht="63.75" x14ac:dyDescent="0.2">
      <c r="A245" s="30">
        <v>6.3</v>
      </c>
      <c r="B245" s="97" t="s">
        <v>181</v>
      </c>
      <c r="C245" s="98">
        <v>8</v>
      </c>
      <c r="D245" s="126" t="s">
        <v>21</v>
      </c>
      <c r="E245" s="80"/>
      <c r="F245" s="80">
        <f t="shared" si="13"/>
        <v>0</v>
      </c>
      <c r="G245" s="25"/>
      <c r="H245" s="26"/>
      <c r="I245" s="3"/>
      <c r="L245" s="26"/>
      <c r="N245" s="15">
        <f>26840*1.18</f>
        <v>31671.199999999997</v>
      </c>
      <c r="O245" s="49">
        <f t="shared" si="14"/>
        <v>31671.199999999997</v>
      </c>
    </row>
    <row r="246" spans="1:15" ht="63.75" x14ac:dyDescent="0.2">
      <c r="A246" s="30">
        <v>6.4</v>
      </c>
      <c r="B246" s="97" t="s">
        <v>185</v>
      </c>
      <c r="C246" s="98">
        <v>31</v>
      </c>
      <c r="D246" s="126" t="s">
        <v>21</v>
      </c>
      <c r="E246" s="80"/>
      <c r="F246" s="80">
        <f t="shared" si="13"/>
        <v>0</v>
      </c>
      <c r="G246" s="25"/>
      <c r="H246" s="50"/>
      <c r="I246" s="8"/>
      <c r="J246" s="51"/>
      <c r="K246" s="51"/>
      <c r="L246" s="50"/>
      <c r="N246" s="15">
        <f>9870*1.18</f>
        <v>11646.599999999999</v>
      </c>
      <c r="O246" s="52">
        <f t="shared" si="14"/>
        <v>11646.599999999999</v>
      </c>
    </row>
    <row r="247" spans="1:15" ht="63.75" x14ac:dyDescent="0.2">
      <c r="A247" s="30">
        <v>6.5</v>
      </c>
      <c r="B247" s="97" t="s">
        <v>182</v>
      </c>
      <c r="C247" s="98">
        <v>48</v>
      </c>
      <c r="D247" s="126" t="s">
        <v>21</v>
      </c>
      <c r="E247" s="80"/>
      <c r="F247" s="80">
        <f t="shared" si="13"/>
        <v>0</v>
      </c>
      <c r="G247" s="25"/>
      <c r="H247" s="26"/>
      <c r="I247" s="8"/>
      <c r="J247" s="51"/>
      <c r="K247" s="51"/>
      <c r="L247" s="50"/>
      <c r="N247" s="15">
        <f>7965*1.18</f>
        <v>9398.6999999999989</v>
      </c>
      <c r="O247" s="52">
        <f t="shared" si="14"/>
        <v>9398.6999999999989</v>
      </c>
    </row>
    <row r="248" spans="1:15" ht="25.5" x14ac:dyDescent="0.2">
      <c r="A248" s="30">
        <v>6.6</v>
      </c>
      <c r="B248" s="93" t="s">
        <v>47</v>
      </c>
      <c r="C248" s="98">
        <v>89</v>
      </c>
      <c r="D248" s="126" t="s">
        <v>21</v>
      </c>
      <c r="E248" s="80"/>
      <c r="F248" s="80">
        <f t="shared" si="13"/>
        <v>0</v>
      </c>
      <c r="G248" s="25"/>
      <c r="H248" s="26"/>
      <c r="N248" s="53">
        <f>4855*1.18</f>
        <v>5728.9</v>
      </c>
      <c r="O248" s="52">
        <f t="shared" si="14"/>
        <v>5728.9</v>
      </c>
    </row>
    <row r="249" spans="1:15" ht="25.5" x14ac:dyDescent="0.2">
      <c r="A249" s="30">
        <v>6.7</v>
      </c>
      <c r="B249" s="97" t="s">
        <v>46</v>
      </c>
      <c r="C249" s="98">
        <v>11</v>
      </c>
      <c r="D249" s="126" t="s">
        <v>21</v>
      </c>
      <c r="E249" s="80"/>
      <c r="F249" s="80">
        <f t="shared" si="13"/>
        <v>0</v>
      </c>
      <c r="G249" s="25"/>
      <c r="H249" s="26"/>
    </row>
    <row r="250" spans="1:15" x14ac:dyDescent="0.2">
      <c r="A250" s="30">
        <v>6.8</v>
      </c>
      <c r="B250" s="103" t="s">
        <v>146</v>
      </c>
      <c r="C250" s="94">
        <v>1</v>
      </c>
      <c r="D250" s="96" t="s">
        <v>21</v>
      </c>
      <c r="E250" s="65"/>
      <c r="F250" s="65">
        <f t="shared" si="13"/>
        <v>0</v>
      </c>
      <c r="G250" s="25"/>
      <c r="H250" s="26"/>
    </row>
    <row r="251" spans="1:15" ht="8.25" customHeight="1" x14ac:dyDescent="0.2">
      <c r="A251" s="30"/>
      <c r="B251" s="103"/>
      <c r="C251" s="94"/>
      <c r="D251" s="96"/>
      <c r="E251" s="65"/>
      <c r="F251" s="65">
        <f t="shared" si="13"/>
        <v>0</v>
      </c>
      <c r="G251" s="25"/>
      <c r="H251" s="26"/>
    </row>
    <row r="252" spans="1:15" x14ac:dyDescent="0.2">
      <c r="A252" s="55">
        <v>7</v>
      </c>
      <c r="B252" s="90" t="s">
        <v>58</v>
      </c>
      <c r="C252" s="94"/>
      <c r="D252" s="96"/>
      <c r="E252" s="65"/>
      <c r="F252" s="65">
        <f t="shared" si="13"/>
        <v>0</v>
      </c>
      <c r="G252" s="25"/>
      <c r="H252" s="26"/>
    </row>
    <row r="253" spans="1:15" ht="38.25" x14ac:dyDescent="0.2">
      <c r="A253" s="30">
        <v>7.1</v>
      </c>
      <c r="B253" s="97" t="s">
        <v>54</v>
      </c>
      <c r="C253" s="98">
        <v>1</v>
      </c>
      <c r="D253" s="126" t="s">
        <v>21</v>
      </c>
      <c r="E253" s="80"/>
      <c r="F253" s="80">
        <f t="shared" si="13"/>
        <v>0</v>
      </c>
      <c r="G253" s="25"/>
      <c r="H253" s="26"/>
    </row>
    <row r="254" spans="1:15" ht="8.25" customHeight="1" x14ac:dyDescent="0.2">
      <c r="A254" s="55"/>
      <c r="B254" s="97"/>
      <c r="C254" s="94"/>
      <c r="D254" s="96"/>
      <c r="E254" s="65"/>
      <c r="F254" s="65">
        <f t="shared" si="13"/>
        <v>0</v>
      </c>
      <c r="G254" s="25"/>
      <c r="H254" s="26"/>
    </row>
    <row r="255" spans="1:15" x14ac:dyDescent="0.2">
      <c r="A255" s="55">
        <v>8</v>
      </c>
      <c r="B255" s="90" t="s">
        <v>59</v>
      </c>
      <c r="C255" s="94"/>
      <c r="D255" s="96"/>
      <c r="E255" s="65"/>
      <c r="F255" s="65">
        <f t="shared" si="13"/>
        <v>0</v>
      </c>
      <c r="G255" s="25"/>
      <c r="H255" s="26"/>
    </row>
    <row r="256" spans="1:15" ht="25.5" x14ac:dyDescent="0.2">
      <c r="A256" s="55">
        <v>8.1</v>
      </c>
      <c r="B256" s="90" t="s">
        <v>60</v>
      </c>
      <c r="C256" s="94"/>
      <c r="D256" s="96"/>
      <c r="E256" s="65"/>
      <c r="F256" s="65">
        <f t="shared" si="13"/>
        <v>0</v>
      </c>
      <c r="G256" s="25"/>
      <c r="H256" s="26"/>
    </row>
    <row r="257" spans="1:27" x14ac:dyDescent="0.2">
      <c r="A257" s="30" t="s">
        <v>10</v>
      </c>
      <c r="B257" s="97" t="s">
        <v>20</v>
      </c>
      <c r="C257" s="94">
        <v>14</v>
      </c>
      <c r="D257" s="96" t="s">
        <v>9</v>
      </c>
      <c r="E257" s="65"/>
      <c r="F257" s="65">
        <f t="shared" si="13"/>
        <v>0</v>
      </c>
      <c r="G257" s="4"/>
    </row>
    <row r="258" spans="1:27" ht="38.25" x14ac:dyDescent="0.2">
      <c r="A258" s="30" t="s">
        <v>28</v>
      </c>
      <c r="B258" s="97" t="s">
        <v>240</v>
      </c>
      <c r="C258" s="98">
        <v>14</v>
      </c>
      <c r="D258" s="126" t="s">
        <v>9</v>
      </c>
      <c r="E258" s="80"/>
      <c r="F258" s="80">
        <f t="shared" ref="F258:F289" si="15">ROUND(C258*E258,2)</f>
        <v>0</v>
      </c>
      <c r="G258" s="25"/>
      <c r="H258" s="26"/>
    </row>
    <row r="259" spans="1:27" ht="25.5" x14ac:dyDescent="0.2">
      <c r="A259" s="30" t="s">
        <v>30</v>
      </c>
      <c r="B259" s="97" t="s">
        <v>241</v>
      </c>
      <c r="C259" s="98">
        <v>8</v>
      </c>
      <c r="D259" s="126" t="s">
        <v>21</v>
      </c>
      <c r="E259" s="80"/>
      <c r="F259" s="80">
        <f t="shared" si="15"/>
        <v>0</v>
      </c>
      <c r="G259" s="25"/>
      <c r="H259" s="26"/>
    </row>
    <row r="260" spans="1:27" ht="15" customHeight="1" x14ac:dyDescent="0.2">
      <c r="A260" s="30" t="s">
        <v>32</v>
      </c>
      <c r="B260" s="97" t="s">
        <v>147</v>
      </c>
      <c r="C260" s="94">
        <v>4</v>
      </c>
      <c r="D260" s="96" t="s">
        <v>21</v>
      </c>
      <c r="E260" s="65"/>
      <c r="F260" s="65">
        <f t="shared" si="15"/>
        <v>0</v>
      </c>
      <c r="G260" s="25"/>
      <c r="H260" s="26"/>
    </row>
    <row r="261" spans="1:27" ht="14.25" customHeight="1" x14ac:dyDescent="0.2">
      <c r="A261" s="30" t="s">
        <v>33</v>
      </c>
      <c r="B261" s="97" t="s">
        <v>148</v>
      </c>
      <c r="C261" s="94">
        <v>4</v>
      </c>
      <c r="D261" s="96" t="s">
        <v>21</v>
      </c>
      <c r="E261" s="65"/>
      <c r="F261" s="65">
        <f t="shared" si="15"/>
        <v>0</v>
      </c>
      <c r="G261" s="25"/>
      <c r="H261" s="26"/>
    </row>
    <row r="262" spans="1:27" ht="25.5" x14ac:dyDescent="0.2">
      <c r="A262" s="30" t="s">
        <v>34</v>
      </c>
      <c r="B262" s="97" t="s">
        <v>37</v>
      </c>
      <c r="C262" s="94">
        <v>8</v>
      </c>
      <c r="D262" s="96" t="s">
        <v>21</v>
      </c>
      <c r="E262" s="65"/>
      <c r="F262" s="65">
        <f t="shared" si="15"/>
        <v>0</v>
      </c>
      <c r="G262" s="25"/>
      <c r="H262" s="26"/>
    </row>
    <row r="263" spans="1:27" x14ac:dyDescent="0.2">
      <c r="A263" s="30" t="s">
        <v>50</v>
      </c>
      <c r="B263" s="97" t="s">
        <v>17</v>
      </c>
      <c r="C263" s="94">
        <v>2</v>
      </c>
      <c r="D263" s="96" t="s">
        <v>21</v>
      </c>
      <c r="E263" s="65"/>
      <c r="F263" s="65">
        <f t="shared" si="15"/>
        <v>0</v>
      </c>
      <c r="G263" s="25"/>
      <c r="H263" s="26"/>
    </row>
    <row r="264" spans="1:27" ht="6.75" customHeight="1" x14ac:dyDescent="0.2">
      <c r="A264" s="30"/>
      <c r="B264" s="97"/>
      <c r="C264" s="94"/>
      <c r="D264" s="96"/>
      <c r="E264" s="65"/>
      <c r="F264" s="65">
        <f t="shared" si="15"/>
        <v>0</v>
      </c>
      <c r="G264" s="25"/>
      <c r="H264" s="26"/>
    </row>
    <row r="265" spans="1:27" x14ac:dyDescent="0.2">
      <c r="A265" s="55">
        <v>9</v>
      </c>
      <c r="B265" s="109" t="s">
        <v>111</v>
      </c>
      <c r="C265" s="94"/>
      <c r="D265" s="96"/>
      <c r="E265" s="159"/>
      <c r="F265" s="65">
        <f t="shared" si="15"/>
        <v>0</v>
      </c>
      <c r="G265" s="25"/>
      <c r="H265" s="26"/>
    </row>
    <row r="266" spans="1:27" ht="13.5" customHeight="1" x14ac:dyDescent="0.2">
      <c r="A266" s="30">
        <v>9.1</v>
      </c>
      <c r="B266" s="97" t="s">
        <v>112</v>
      </c>
      <c r="C266" s="94">
        <v>1648</v>
      </c>
      <c r="D266" s="96" t="s">
        <v>21</v>
      </c>
      <c r="E266" s="65"/>
      <c r="F266" s="65">
        <f t="shared" si="15"/>
        <v>0</v>
      </c>
      <c r="G266" s="25"/>
      <c r="H266" s="26"/>
    </row>
    <row r="267" spans="1:27" s="33" customFormat="1" ht="12.75" customHeight="1" x14ac:dyDescent="0.2">
      <c r="A267" s="30">
        <v>9.1999999999999993</v>
      </c>
      <c r="B267" s="93" t="s">
        <v>113</v>
      </c>
      <c r="C267" s="136">
        <v>1648</v>
      </c>
      <c r="D267" s="95" t="s">
        <v>21</v>
      </c>
      <c r="E267" s="77"/>
      <c r="F267" s="65">
        <f t="shared" si="15"/>
        <v>0</v>
      </c>
      <c r="G267" s="70"/>
      <c r="H267" s="67"/>
      <c r="I267" s="71"/>
      <c r="J267" s="72"/>
      <c r="K267" s="73"/>
      <c r="L267" s="74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pans="1:27" ht="24.75" customHeight="1" x14ac:dyDescent="0.2">
      <c r="A268" s="30">
        <v>9.3000000000000007</v>
      </c>
      <c r="B268" s="97" t="s">
        <v>80</v>
      </c>
      <c r="C268" s="98">
        <v>19776</v>
      </c>
      <c r="D268" s="126" t="s">
        <v>23</v>
      </c>
      <c r="E268" s="80"/>
      <c r="F268" s="80">
        <f t="shared" si="15"/>
        <v>0</v>
      </c>
      <c r="G268" s="25"/>
      <c r="H268" s="26"/>
    </row>
    <row r="269" spans="1:27" ht="15" customHeight="1" x14ac:dyDescent="0.2">
      <c r="A269" s="85">
        <v>9.4</v>
      </c>
      <c r="B269" s="104" t="s">
        <v>73</v>
      </c>
      <c r="C269" s="105">
        <v>3296</v>
      </c>
      <c r="D269" s="130" t="s">
        <v>21</v>
      </c>
      <c r="E269" s="66"/>
      <c r="F269" s="66">
        <f t="shared" si="15"/>
        <v>0</v>
      </c>
      <c r="G269" s="25"/>
      <c r="H269" s="26"/>
    </row>
    <row r="270" spans="1:27" ht="15" customHeight="1" x14ac:dyDescent="0.2">
      <c r="A270" s="30">
        <v>9.5</v>
      </c>
      <c r="B270" s="97" t="s">
        <v>74</v>
      </c>
      <c r="C270" s="94">
        <v>6592</v>
      </c>
      <c r="D270" s="96" t="s">
        <v>21</v>
      </c>
      <c r="E270" s="65"/>
      <c r="F270" s="65">
        <f t="shared" si="15"/>
        <v>0</v>
      </c>
      <c r="G270" s="25"/>
      <c r="H270" s="26"/>
    </row>
    <row r="271" spans="1:27" x14ac:dyDescent="0.2">
      <c r="A271" s="30">
        <v>9.6</v>
      </c>
      <c r="B271" s="93" t="s">
        <v>75</v>
      </c>
      <c r="C271" s="94">
        <v>3296</v>
      </c>
      <c r="D271" s="96" t="s">
        <v>21</v>
      </c>
      <c r="E271" s="65"/>
      <c r="F271" s="65">
        <f t="shared" si="15"/>
        <v>0</v>
      </c>
      <c r="G271" s="25"/>
      <c r="H271" s="26"/>
    </row>
    <row r="272" spans="1:27" x14ac:dyDescent="0.2">
      <c r="A272" s="30">
        <v>9.6999999999999993</v>
      </c>
      <c r="B272" s="93" t="s">
        <v>96</v>
      </c>
      <c r="C272" s="94">
        <v>3297</v>
      </c>
      <c r="D272" s="96" t="s">
        <v>21</v>
      </c>
      <c r="E272" s="65"/>
      <c r="F272" s="65">
        <f t="shared" si="15"/>
        <v>0</v>
      </c>
      <c r="G272" s="25"/>
      <c r="H272" s="26"/>
    </row>
    <row r="273" spans="1:22" ht="15.75" customHeight="1" x14ac:dyDescent="0.2">
      <c r="A273" s="30">
        <v>9.8000000000000007</v>
      </c>
      <c r="B273" s="93" t="s">
        <v>76</v>
      </c>
      <c r="C273" s="94">
        <v>3296</v>
      </c>
      <c r="D273" s="96" t="s">
        <v>21</v>
      </c>
      <c r="E273" s="65"/>
      <c r="F273" s="65">
        <f t="shared" si="15"/>
        <v>0</v>
      </c>
      <c r="G273" s="25"/>
      <c r="H273" s="26"/>
    </row>
    <row r="274" spans="1:22" ht="25.5" x14ac:dyDescent="0.2">
      <c r="A274" s="30">
        <v>9.9</v>
      </c>
      <c r="B274" s="93" t="s">
        <v>105</v>
      </c>
      <c r="C274" s="94">
        <v>3296</v>
      </c>
      <c r="D274" s="96" t="s">
        <v>23</v>
      </c>
      <c r="E274" s="65"/>
      <c r="F274" s="65">
        <f t="shared" si="15"/>
        <v>0</v>
      </c>
      <c r="G274" s="25"/>
    </row>
    <row r="275" spans="1:22" x14ac:dyDescent="0.2">
      <c r="A275" s="133">
        <f>+A266</f>
        <v>9.1</v>
      </c>
      <c r="B275" s="93" t="s">
        <v>77</v>
      </c>
      <c r="C275" s="94">
        <v>3296</v>
      </c>
      <c r="D275" s="96" t="s">
        <v>21</v>
      </c>
      <c r="E275" s="65"/>
      <c r="F275" s="65">
        <f t="shared" si="15"/>
        <v>0</v>
      </c>
      <c r="G275" s="25"/>
    </row>
    <row r="276" spans="1:22" s="54" customFormat="1" x14ac:dyDescent="0.2">
      <c r="A276" s="133">
        <f>+A275+0.01</f>
        <v>9.11</v>
      </c>
      <c r="B276" s="93" t="s">
        <v>78</v>
      </c>
      <c r="C276" s="94">
        <v>3296</v>
      </c>
      <c r="D276" s="96" t="s">
        <v>21</v>
      </c>
      <c r="E276" s="65"/>
      <c r="F276" s="65">
        <f t="shared" si="15"/>
        <v>0</v>
      </c>
      <c r="G276" s="2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1:22" x14ac:dyDescent="0.2">
      <c r="A277" s="133">
        <f>+A276+0.01</f>
        <v>9.1199999999999992</v>
      </c>
      <c r="B277" s="93" t="s">
        <v>149</v>
      </c>
      <c r="C277" s="94">
        <v>3296</v>
      </c>
      <c r="D277" s="96" t="s">
        <v>21</v>
      </c>
      <c r="E277" s="65"/>
      <c r="F277" s="65">
        <f t="shared" si="15"/>
        <v>0</v>
      </c>
      <c r="G277" s="25"/>
    </row>
    <row r="278" spans="1:22" x14ac:dyDescent="0.2">
      <c r="A278" s="133">
        <f>+A277+0.01</f>
        <v>9.129999999999999</v>
      </c>
      <c r="B278" s="93" t="s">
        <v>83</v>
      </c>
      <c r="C278" s="94">
        <v>4944</v>
      </c>
      <c r="D278" s="96" t="s">
        <v>22</v>
      </c>
      <c r="E278" s="65"/>
      <c r="F278" s="65">
        <f t="shared" si="15"/>
        <v>0</v>
      </c>
      <c r="G278" s="25"/>
    </row>
    <row r="279" spans="1:22" x14ac:dyDescent="0.2">
      <c r="A279" s="133">
        <f>+A278+0.01</f>
        <v>9.1399999999999988</v>
      </c>
      <c r="B279" s="93" t="s">
        <v>79</v>
      </c>
      <c r="C279" s="94">
        <v>3296</v>
      </c>
      <c r="D279" s="96" t="s">
        <v>21</v>
      </c>
      <c r="E279" s="65"/>
      <c r="F279" s="65">
        <f t="shared" si="15"/>
        <v>0</v>
      </c>
      <c r="G279" s="25"/>
    </row>
    <row r="280" spans="1:22" ht="7.5" customHeight="1" x14ac:dyDescent="0.2">
      <c r="A280" s="30"/>
      <c r="B280" s="97"/>
      <c r="C280" s="94"/>
      <c r="D280" s="96"/>
      <c r="E280" s="65"/>
      <c r="F280" s="65">
        <f t="shared" si="15"/>
        <v>0</v>
      </c>
      <c r="G280" s="25"/>
    </row>
    <row r="281" spans="1:22" x14ac:dyDescent="0.2">
      <c r="A281" s="55">
        <v>11</v>
      </c>
      <c r="B281" s="90" t="s">
        <v>68</v>
      </c>
      <c r="C281" s="94"/>
      <c r="D281" s="96"/>
      <c r="E281" s="65"/>
      <c r="F281" s="65">
        <f t="shared" si="15"/>
        <v>0</v>
      </c>
      <c r="G281" s="25"/>
    </row>
    <row r="282" spans="1:22" x14ac:dyDescent="0.2">
      <c r="A282" s="30">
        <f>+A281+0.1</f>
        <v>11.1</v>
      </c>
      <c r="B282" s="97" t="s">
        <v>62</v>
      </c>
      <c r="C282" s="94">
        <v>1243</v>
      </c>
      <c r="D282" s="96" t="s">
        <v>9</v>
      </c>
      <c r="E282" s="65"/>
      <c r="F282" s="65">
        <f t="shared" si="15"/>
        <v>0</v>
      </c>
      <c r="G282" s="25"/>
    </row>
    <row r="283" spans="1:22" x14ac:dyDescent="0.2">
      <c r="A283" s="30">
        <f t="shared" ref="A283:A287" si="16">+A282+0.1</f>
        <v>11.2</v>
      </c>
      <c r="B283" s="97" t="s">
        <v>65</v>
      </c>
      <c r="C283" s="94">
        <v>440.55</v>
      </c>
      <c r="D283" s="96" t="s">
        <v>9</v>
      </c>
      <c r="E283" s="65"/>
      <c r="F283" s="65">
        <f t="shared" si="15"/>
        <v>0</v>
      </c>
      <c r="G283" s="25"/>
    </row>
    <row r="284" spans="1:22" x14ac:dyDescent="0.2">
      <c r="A284" s="30">
        <f t="shared" si="16"/>
        <v>11.299999999999999</v>
      </c>
      <c r="B284" s="97" t="s">
        <v>66</v>
      </c>
      <c r="C284" s="94">
        <v>1618.08</v>
      </c>
      <c r="D284" s="96" t="s">
        <v>9</v>
      </c>
      <c r="E284" s="65"/>
      <c r="F284" s="65">
        <f t="shared" si="15"/>
        <v>0</v>
      </c>
      <c r="G284" s="25"/>
    </row>
    <row r="285" spans="1:22" x14ac:dyDescent="0.2">
      <c r="A285" s="30">
        <f t="shared" si="16"/>
        <v>11.399999999999999</v>
      </c>
      <c r="B285" s="97" t="s">
        <v>63</v>
      </c>
      <c r="C285" s="94">
        <v>8558.5</v>
      </c>
      <c r="D285" s="96" t="s">
        <v>9</v>
      </c>
      <c r="E285" s="65"/>
      <c r="F285" s="65">
        <f t="shared" si="15"/>
        <v>0</v>
      </c>
      <c r="G285" s="25"/>
    </row>
    <row r="286" spans="1:22" x14ac:dyDescent="0.2">
      <c r="A286" s="30">
        <f t="shared" si="16"/>
        <v>11.499999999999998</v>
      </c>
      <c r="B286" s="97" t="s">
        <v>64</v>
      </c>
      <c r="C286" s="94">
        <v>9219.9500000000007</v>
      </c>
      <c r="D286" s="96" t="s">
        <v>9</v>
      </c>
      <c r="E286" s="65"/>
      <c r="F286" s="65">
        <f t="shared" si="15"/>
        <v>0</v>
      </c>
      <c r="G286" s="25"/>
    </row>
    <row r="287" spans="1:22" x14ac:dyDescent="0.2">
      <c r="A287" s="30">
        <f t="shared" si="16"/>
        <v>11.599999999999998</v>
      </c>
      <c r="B287" s="97" t="s">
        <v>67</v>
      </c>
      <c r="C287" s="94">
        <v>11794</v>
      </c>
      <c r="D287" s="96" t="s">
        <v>9</v>
      </c>
      <c r="E287" s="65"/>
      <c r="F287" s="65">
        <f t="shared" si="15"/>
        <v>0</v>
      </c>
      <c r="G287" s="25"/>
    </row>
    <row r="288" spans="1:22" ht="7.5" customHeight="1" x14ac:dyDescent="0.2">
      <c r="A288" s="30"/>
      <c r="B288" s="93"/>
      <c r="C288" s="94"/>
      <c r="D288" s="96"/>
      <c r="E288" s="65"/>
      <c r="F288" s="65">
        <f t="shared" si="15"/>
        <v>0</v>
      </c>
      <c r="G288" s="25"/>
    </row>
    <row r="289" spans="1:8" x14ac:dyDescent="0.2">
      <c r="A289" s="55">
        <v>12</v>
      </c>
      <c r="B289" s="109" t="s">
        <v>85</v>
      </c>
      <c r="C289" s="121"/>
      <c r="D289" s="96"/>
      <c r="E289" s="65"/>
      <c r="F289" s="65">
        <f t="shared" si="15"/>
        <v>0</v>
      </c>
      <c r="G289" s="25"/>
      <c r="H289" s="34"/>
    </row>
    <row r="290" spans="1:8" x14ac:dyDescent="0.2">
      <c r="A290" s="30">
        <v>12.1</v>
      </c>
      <c r="B290" s="93" t="s">
        <v>87</v>
      </c>
      <c r="C290" s="121">
        <v>3296</v>
      </c>
      <c r="D290" s="96" t="s">
        <v>27</v>
      </c>
      <c r="E290" s="65"/>
      <c r="F290" s="65">
        <f t="shared" ref="F290:F321" si="17">ROUND(C290*E290,2)</f>
        <v>0</v>
      </c>
      <c r="G290" s="25"/>
      <c r="H290" s="34"/>
    </row>
    <row r="291" spans="1:8" x14ac:dyDescent="0.2">
      <c r="A291" s="30">
        <v>12.2</v>
      </c>
      <c r="B291" s="93" t="s">
        <v>88</v>
      </c>
      <c r="C291" s="121">
        <v>3296</v>
      </c>
      <c r="D291" s="96" t="s">
        <v>27</v>
      </c>
      <c r="E291" s="65"/>
      <c r="F291" s="65">
        <f t="shared" si="17"/>
        <v>0</v>
      </c>
      <c r="G291" s="25"/>
      <c r="H291" s="34"/>
    </row>
    <row r="292" spans="1:8" x14ac:dyDescent="0.2">
      <c r="A292" s="30">
        <v>12.3</v>
      </c>
      <c r="B292" s="93" t="s">
        <v>89</v>
      </c>
      <c r="C292" s="121">
        <v>3296</v>
      </c>
      <c r="D292" s="96" t="s">
        <v>23</v>
      </c>
      <c r="E292" s="65"/>
      <c r="F292" s="65">
        <f t="shared" si="17"/>
        <v>0</v>
      </c>
      <c r="G292" s="25"/>
      <c r="H292" s="34"/>
    </row>
    <row r="293" spans="1:8" x14ac:dyDescent="0.2">
      <c r="A293" s="30">
        <v>12.4</v>
      </c>
      <c r="B293" s="93" t="s">
        <v>90</v>
      </c>
      <c r="C293" s="121">
        <v>3296</v>
      </c>
      <c r="D293" s="96" t="s">
        <v>23</v>
      </c>
      <c r="E293" s="65"/>
      <c r="F293" s="65">
        <f t="shared" si="17"/>
        <v>0</v>
      </c>
      <c r="G293" s="25"/>
      <c r="H293" s="34"/>
    </row>
    <row r="294" spans="1:8" s="33" customFormat="1" ht="38.25" x14ac:dyDescent="0.2">
      <c r="A294" s="30">
        <v>12.5</v>
      </c>
      <c r="B294" s="112" t="s">
        <v>157</v>
      </c>
      <c r="C294" s="137">
        <v>791.04</v>
      </c>
      <c r="D294" s="138" t="s">
        <v>22</v>
      </c>
      <c r="E294" s="88"/>
      <c r="F294" s="80">
        <f t="shared" si="17"/>
        <v>0</v>
      </c>
      <c r="G294" s="32"/>
    </row>
    <row r="295" spans="1:8" s="33" customFormat="1" ht="8.25" customHeight="1" x14ac:dyDescent="0.2">
      <c r="A295" s="28"/>
      <c r="B295" s="112"/>
      <c r="C295" s="94"/>
      <c r="D295" s="96"/>
      <c r="E295" s="81"/>
      <c r="F295" s="65">
        <f t="shared" si="17"/>
        <v>0</v>
      </c>
      <c r="G295" s="32"/>
    </row>
    <row r="296" spans="1:8" s="75" customFormat="1" ht="25.5" x14ac:dyDescent="0.2">
      <c r="A296" s="115">
        <v>13</v>
      </c>
      <c r="B296" s="116" t="s">
        <v>115</v>
      </c>
      <c r="C296" s="117"/>
      <c r="D296" s="118"/>
      <c r="E296" s="64"/>
      <c r="F296" s="65">
        <f t="shared" si="17"/>
        <v>0</v>
      </c>
      <c r="G296" s="56"/>
      <c r="H296" s="57"/>
    </row>
    <row r="297" spans="1:8" s="75" customFormat="1" x14ac:dyDescent="0.2">
      <c r="A297" s="119">
        <v>13.1</v>
      </c>
      <c r="B297" s="116" t="s">
        <v>116</v>
      </c>
      <c r="C297" s="117"/>
      <c r="D297" s="118"/>
      <c r="E297" s="64"/>
      <c r="F297" s="65">
        <f t="shared" si="17"/>
        <v>0</v>
      </c>
      <c r="G297" s="56"/>
      <c r="H297" s="57"/>
    </row>
    <row r="298" spans="1:8" s="75" customFormat="1" x14ac:dyDescent="0.2">
      <c r="A298" s="120" t="s">
        <v>242</v>
      </c>
      <c r="B298" s="121" t="s">
        <v>117</v>
      </c>
      <c r="C298" s="122">
        <v>824</v>
      </c>
      <c r="D298" s="95" t="s">
        <v>9</v>
      </c>
      <c r="E298" s="65"/>
      <c r="F298" s="65">
        <f t="shared" si="17"/>
        <v>0</v>
      </c>
      <c r="G298" s="56"/>
      <c r="H298" s="57"/>
    </row>
    <row r="299" spans="1:8" s="75" customFormat="1" x14ac:dyDescent="0.2">
      <c r="A299" s="120" t="s">
        <v>243</v>
      </c>
      <c r="B299" s="121" t="s">
        <v>118</v>
      </c>
      <c r="C299" s="122">
        <v>300</v>
      </c>
      <c r="D299" s="95" t="s">
        <v>9</v>
      </c>
      <c r="E299" s="65"/>
      <c r="F299" s="65">
        <f t="shared" si="17"/>
        <v>0</v>
      </c>
      <c r="G299" s="56"/>
      <c r="H299" s="57"/>
    </row>
    <row r="300" spans="1:8" s="75" customFormat="1" x14ac:dyDescent="0.2">
      <c r="A300" s="120" t="s">
        <v>244</v>
      </c>
      <c r="B300" s="121" t="s">
        <v>119</v>
      </c>
      <c r="C300" s="122">
        <v>150</v>
      </c>
      <c r="D300" s="95" t="s">
        <v>9</v>
      </c>
      <c r="E300" s="65"/>
      <c r="F300" s="65">
        <f t="shared" si="17"/>
        <v>0</v>
      </c>
      <c r="G300" s="56"/>
      <c r="H300" s="57"/>
    </row>
    <row r="301" spans="1:8" s="75" customFormat="1" x14ac:dyDescent="0.2">
      <c r="A301" s="120" t="s">
        <v>245</v>
      </c>
      <c r="B301" s="121" t="s">
        <v>120</v>
      </c>
      <c r="C301" s="122">
        <v>120</v>
      </c>
      <c r="D301" s="95" t="s">
        <v>9</v>
      </c>
      <c r="E301" s="65"/>
      <c r="F301" s="65">
        <f t="shared" si="17"/>
        <v>0</v>
      </c>
      <c r="G301" s="56"/>
      <c r="H301" s="57"/>
    </row>
    <row r="302" spans="1:8" s="75" customFormat="1" x14ac:dyDescent="0.2">
      <c r="A302" s="120" t="s">
        <v>246</v>
      </c>
      <c r="B302" s="121" t="s">
        <v>121</v>
      </c>
      <c r="C302" s="122">
        <v>103</v>
      </c>
      <c r="D302" s="95" t="s">
        <v>9</v>
      </c>
      <c r="E302" s="65"/>
      <c r="F302" s="65">
        <f t="shared" si="17"/>
        <v>0</v>
      </c>
      <c r="G302" s="56"/>
      <c r="H302" s="57"/>
    </row>
    <row r="303" spans="1:8" s="76" customFormat="1" x14ac:dyDescent="0.2">
      <c r="A303" s="120" t="s">
        <v>247</v>
      </c>
      <c r="B303" s="121" t="s">
        <v>122</v>
      </c>
      <c r="C303" s="122">
        <v>206</v>
      </c>
      <c r="D303" s="95" t="s">
        <v>9</v>
      </c>
      <c r="E303" s="65"/>
      <c r="F303" s="65">
        <f t="shared" si="17"/>
        <v>0</v>
      </c>
      <c r="G303" s="58"/>
      <c r="H303" s="59"/>
    </row>
    <row r="304" spans="1:8" s="75" customFormat="1" ht="6" customHeight="1" x14ac:dyDescent="0.2">
      <c r="A304" s="120"/>
      <c r="B304" s="121"/>
      <c r="C304" s="122"/>
      <c r="D304" s="95"/>
      <c r="E304" s="65"/>
      <c r="F304" s="65">
        <f t="shared" si="17"/>
        <v>0</v>
      </c>
      <c r="G304" s="56"/>
      <c r="H304" s="57"/>
    </row>
    <row r="305" spans="1:8" s="75" customFormat="1" x14ac:dyDescent="0.2">
      <c r="A305" s="119">
        <v>13.2</v>
      </c>
      <c r="B305" s="116" t="s">
        <v>123</v>
      </c>
      <c r="C305" s="117"/>
      <c r="D305" s="118"/>
      <c r="E305" s="64"/>
      <c r="F305" s="65">
        <f t="shared" si="17"/>
        <v>0</v>
      </c>
      <c r="G305" s="56"/>
      <c r="H305" s="57"/>
    </row>
    <row r="306" spans="1:8" s="75" customFormat="1" x14ac:dyDescent="0.2">
      <c r="A306" s="120" t="s">
        <v>248</v>
      </c>
      <c r="B306" s="121" t="s">
        <v>124</v>
      </c>
      <c r="C306" s="122">
        <v>1648</v>
      </c>
      <c r="D306" s="95" t="s">
        <v>21</v>
      </c>
      <c r="E306" s="65"/>
      <c r="F306" s="65">
        <f t="shared" si="17"/>
        <v>0</v>
      </c>
      <c r="G306" s="56"/>
      <c r="H306" s="57"/>
    </row>
    <row r="307" spans="1:8" s="75" customFormat="1" x14ac:dyDescent="0.2">
      <c r="A307" s="120" t="s">
        <v>263</v>
      </c>
      <c r="B307" s="121" t="s">
        <v>125</v>
      </c>
      <c r="C307" s="122">
        <v>600</v>
      </c>
      <c r="D307" s="95" t="s">
        <v>21</v>
      </c>
      <c r="E307" s="65"/>
      <c r="F307" s="65">
        <f t="shared" si="17"/>
        <v>0</v>
      </c>
      <c r="G307" s="56"/>
      <c r="H307" s="57"/>
    </row>
    <row r="308" spans="1:8" s="75" customFormat="1" x14ac:dyDescent="0.2">
      <c r="A308" s="120" t="s">
        <v>264</v>
      </c>
      <c r="B308" s="121" t="s">
        <v>126</v>
      </c>
      <c r="C308" s="122">
        <v>300</v>
      </c>
      <c r="D308" s="95" t="s">
        <v>21</v>
      </c>
      <c r="E308" s="65"/>
      <c r="F308" s="65">
        <f t="shared" si="17"/>
        <v>0</v>
      </c>
      <c r="G308" s="56"/>
      <c r="H308" s="57"/>
    </row>
    <row r="309" spans="1:8" s="75" customFormat="1" x14ac:dyDescent="0.2">
      <c r="A309" s="120" t="s">
        <v>265</v>
      </c>
      <c r="B309" s="121" t="s">
        <v>127</v>
      </c>
      <c r="C309" s="122">
        <v>240</v>
      </c>
      <c r="D309" s="95" t="s">
        <v>21</v>
      </c>
      <c r="E309" s="65"/>
      <c r="F309" s="65">
        <f t="shared" si="17"/>
        <v>0</v>
      </c>
      <c r="G309" s="56"/>
      <c r="H309" s="57"/>
    </row>
    <row r="310" spans="1:8" s="75" customFormat="1" x14ac:dyDescent="0.2">
      <c r="A310" s="120" t="s">
        <v>266</v>
      </c>
      <c r="B310" s="121" t="s">
        <v>128</v>
      </c>
      <c r="C310" s="122">
        <v>206</v>
      </c>
      <c r="D310" s="95" t="s">
        <v>21</v>
      </c>
      <c r="E310" s="65"/>
      <c r="F310" s="65">
        <f t="shared" si="17"/>
        <v>0</v>
      </c>
      <c r="G310" s="56"/>
      <c r="H310" s="57"/>
    </row>
    <row r="311" spans="1:8" s="75" customFormat="1" x14ac:dyDescent="0.2">
      <c r="A311" s="120" t="s">
        <v>267</v>
      </c>
      <c r="B311" s="121" t="s">
        <v>129</v>
      </c>
      <c r="C311" s="122">
        <v>412</v>
      </c>
      <c r="D311" s="95" t="s">
        <v>21</v>
      </c>
      <c r="E311" s="65"/>
      <c r="F311" s="65">
        <f t="shared" si="17"/>
        <v>0</v>
      </c>
      <c r="G311" s="56"/>
      <c r="H311" s="57"/>
    </row>
    <row r="312" spans="1:8" s="75" customFormat="1" x14ac:dyDescent="0.2">
      <c r="A312" s="120"/>
      <c r="B312" s="121"/>
      <c r="C312" s="122"/>
      <c r="D312" s="95"/>
      <c r="E312" s="65"/>
      <c r="F312" s="65">
        <f t="shared" si="17"/>
        <v>0</v>
      </c>
      <c r="G312" s="56"/>
      <c r="H312" s="57"/>
    </row>
    <row r="313" spans="1:8" s="75" customFormat="1" x14ac:dyDescent="0.2">
      <c r="A313" s="119">
        <v>13.3</v>
      </c>
      <c r="B313" s="116" t="s">
        <v>17</v>
      </c>
      <c r="C313" s="117"/>
      <c r="D313" s="118"/>
      <c r="E313" s="64"/>
      <c r="F313" s="65">
        <f t="shared" si="17"/>
        <v>0</v>
      </c>
      <c r="G313" s="56"/>
      <c r="H313" s="57"/>
    </row>
    <row r="314" spans="1:8" s="75" customFormat="1" x14ac:dyDescent="0.2">
      <c r="A314" s="120" t="s">
        <v>268</v>
      </c>
      <c r="B314" s="121" t="s">
        <v>130</v>
      </c>
      <c r="C314" s="122">
        <v>200</v>
      </c>
      <c r="D314" s="95" t="s">
        <v>91</v>
      </c>
      <c r="E314" s="65"/>
      <c r="F314" s="65">
        <f t="shared" si="17"/>
        <v>0</v>
      </c>
      <c r="G314" s="56"/>
      <c r="H314" s="57"/>
    </row>
    <row r="315" spans="1:8" s="75" customFormat="1" x14ac:dyDescent="0.2">
      <c r="A315" s="120" t="s">
        <v>269</v>
      </c>
      <c r="B315" s="121" t="s">
        <v>131</v>
      </c>
      <c r="C315" s="122">
        <v>200</v>
      </c>
      <c r="D315" s="95" t="s">
        <v>91</v>
      </c>
      <c r="E315" s="65"/>
      <c r="F315" s="65">
        <f t="shared" si="17"/>
        <v>0</v>
      </c>
      <c r="G315" s="56"/>
      <c r="H315" s="57"/>
    </row>
    <row r="316" spans="1:8" s="33" customFormat="1" ht="12.75" customHeight="1" x14ac:dyDescent="0.2">
      <c r="A316" s="123"/>
      <c r="B316" s="124"/>
      <c r="C316" s="122"/>
      <c r="D316" s="95"/>
      <c r="E316" s="79"/>
      <c r="F316" s="65">
        <f t="shared" si="17"/>
        <v>0</v>
      </c>
      <c r="G316" s="32"/>
    </row>
    <row r="317" spans="1:8" x14ac:dyDescent="0.2">
      <c r="A317" s="180">
        <v>13.4</v>
      </c>
      <c r="B317" s="155" t="s">
        <v>84</v>
      </c>
      <c r="C317" s="140">
        <v>400</v>
      </c>
      <c r="D317" s="130" t="s">
        <v>91</v>
      </c>
      <c r="E317" s="66"/>
      <c r="F317" s="66">
        <f t="shared" si="17"/>
        <v>0</v>
      </c>
      <c r="G317" s="25"/>
      <c r="H317" s="34"/>
    </row>
    <row r="318" spans="1:8" x14ac:dyDescent="0.2">
      <c r="A318" s="30"/>
      <c r="B318" s="93"/>
      <c r="C318" s="121"/>
      <c r="D318" s="96"/>
      <c r="E318" s="65"/>
      <c r="F318" s="65">
        <f t="shared" si="17"/>
        <v>0</v>
      </c>
      <c r="G318" s="25"/>
      <c r="H318" s="34"/>
    </row>
    <row r="319" spans="1:8" ht="25.5" x14ac:dyDescent="0.2">
      <c r="A319" s="2">
        <f>+A296+1</f>
        <v>14</v>
      </c>
      <c r="B319" s="90" t="s">
        <v>150</v>
      </c>
      <c r="C319" s="94"/>
      <c r="D319" s="96"/>
      <c r="E319" s="77"/>
      <c r="F319" s="65">
        <f t="shared" si="17"/>
        <v>0</v>
      </c>
      <c r="G319" s="25"/>
    </row>
    <row r="320" spans="1:8" x14ac:dyDescent="0.2">
      <c r="A320" s="30">
        <f t="shared" ref="A320:A327" si="18">+A319+0.1</f>
        <v>14.1</v>
      </c>
      <c r="B320" s="97" t="s">
        <v>70</v>
      </c>
      <c r="C320" s="94">
        <v>55879</v>
      </c>
      <c r="D320" s="96" t="s">
        <v>23</v>
      </c>
      <c r="E320" s="65"/>
      <c r="F320" s="65">
        <f t="shared" si="17"/>
        <v>0</v>
      </c>
      <c r="G320" s="25"/>
    </row>
    <row r="321" spans="1:25" x14ac:dyDescent="0.2">
      <c r="A321" s="30">
        <f t="shared" si="18"/>
        <v>14.2</v>
      </c>
      <c r="B321" s="97" t="s">
        <v>71</v>
      </c>
      <c r="C321" s="94">
        <v>18160.68</v>
      </c>
      <c r="D321" s="96" t="s">
        <v>27</v>
      </c>
      <c r="E321" s="65"/>
      <c r="F321" s="65">
        <f t="shared" si="17"/>
        <v>0</v>
      </c>
      <c r="G321" s="25"/>
    </row>
    <row r="322" spans="1:25" ht="27" customHeight="1" x14ac:dyDescent="0.2">
      <c r="A322" s="30">
        <f t="shared" si="18"/>
        <v>14.299999999999999</v>
      </c>
      <c r="B322" s="97" t="s">
        <v>158</v>
      </c>
      <c r="C322" s="98">
        <v>1135.04</v>
      </c>
      <c r="D322" s="126" t="s">
        <v>22</v>
      </c>
      <c r="E322" s="80"/>
      <c r="F322" s="80">
        <f t="shared" ref="F322:F331" si="19">ROUND(C322*E322,2)</f>
        <v>0</v>
      </c>
      <c r="G322" s="25"/>
    </row>
    <row r="323" spans="1:25" x14ac:dyDescent="0.2">
      <c r="A323" s="30">
        <f t="shared" si="18"/>
        <v>14.399999999999999</v>
      </c>
      <c r="B323" s="97" t="s">
        <v>134</v>
      </c>
      <c r="C323" s="94">
        <v>5029.1099999999997</v>
      </c>
      <c r="D323" s="96" t="s">
        <v>22</v>
      </c>
      <c r="E323" s="65"/>
      <c r="F323" s="65">
        <f t="shared" si="19"/>
        <v>0</v>
      </c>
      <c r="G323" s="25"/>
    </row>
    <row r="324" spans="1:25" ht="25.5" x14ac:dyDescent="0.2">
      <c r="A324" s="30">
        <f t="shared" si="18"/>
        <v>14.499999999999998</v>
      </c>
      <c r="B324" s="97" t="s">
        <v>159</v>
      </c>
      <c r="C324" s="98">
        <v>4190.93</v>
      </c>
      <c r="D324" s="126" t="s">
        <v>22</v>
      </c>
      <c r="E324" s="80"/>
      <c r="F324" s="80">
        <f t="shared" si="19"/>
        <v>0</v>
      </c>
      <c r="G324" s="3"/>
      <c r="H324" s="3"/>
      <c r="I324" s="3"/>
      <c r="J324" s="3"/>
      <c r="K324" s="3"/>
      <c r="L324" s="3"/>
      <c r="M324" s="3"/>
      <c r="N324" s="3"/>
      <c r="O324" s="3" t="e">
        <f>+#REF!*#REF!</f>
        <v>#REF!</v>
      </c>
      <c r="P324" s="5">
        <f>SUM(P322:P323)</f>
        <v>0</v>
      </c>
      <c r="Q324" s="4"/>
      <c r="R324" s="4">
        <f>R323+Q326</f>
        <v>0</v>
      </c>
      <c r="S324" s="60">
        <v>0.3</v>
      </c>
      <c r="T324" s="9">
        <f t="shared" ref="T324" si="20">+S324*5</f>
        <v>1.5</v>
      </c>
      <c r="U324" s="26"/>
    </row>
    <row r="325" spans="1:25" x14ac:dyDescent="0.2">
      <c r="A325" s="30">
        <f t="shared" si="18"/>
        <v>14.599999999999998</v>
      </c>
      <c r="B325" s="97" t="s">
        <v>135</v>
      </c>
      <c r="C325" s="94">
        <v>21448.09</v>
      </c>
      <c r="D325" s="96" t="s">
        <v>27</v>
      </c>
      <c r="E325" s="82"/>
      <c r="F325" s="65">
        <f t="shared" si="19"/>
        <v>0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4"/>
      <c r="R325" s="4"/>
      <c r="S325" s="37"/>
      <c r="T325" s="9"/>
      <c r="U325" s="26"/>
    </row>
    <row r="326" spans="1:25" ht="25.5" x14ac:dyDescent="0.2">
      <c r="A326" s="30">
        <f>+A325+0.1</f>
        <v>14.699999999999998</v>
      </c>
      <c r="B326" s="97" t="s">
        <v>136</v>
      </c>
      <c r="C326" s="98">
        <v>21448.09</v>
      </c>
      <c r="D326" s="126" t="s">
        <v>27</v>
      </c>
      <c r="E326" s="80"/>
      <c r="F326" s="80">
        <f t="shared" si="19"/>
        <v>0</v>
      </c>
      <c r="G326" s="25"/>
    </row>
    <row r="327" spans="1:25" ht="12" customHeight="1" x14ac:dyDescent="0.2">
      <c r="A327" s="30">
        <f t="shared" si="18"/>
        <v>14.799999999999997</v>
      </c>
      <c r="B327" s="97" t="s">
        <v>97</v>
      </c>
      <c r="C327" s="94">
        <v>21448.09</v>
      </c>
      <c r="D327" s="96" t="s">
        <v>98</v>
      </c>
      <c r="E327" s="65"/>
      <c r="F327" s="65">
        <f t="shared" si="19"/>
        <v>0</v>
      </c>
      <c r="G327" s="25"/>
    </row>
    <row r="328" spans="1:25" ht="7.5" customHeight="1" x14ac:dyDescent="0.2">
      <c r="A328" s="30"/>
      <c r="B328" s="97"/>
      <c r="C328" s="94"/>
      <c r="D328" s="96"/>
      <c r="E328" s="65"/>
      <c r="F328" s="65">
        <f t="shared" si="19"/>
        <v>0</v>
      </c>
      <c r="G328" s="25"/>
    </row>
    <row r="329" spans="1:25" s="33" customFormat="1" ht="51" x14ac:dyDescent="0.2">
      <c r="A329" s="38">
        <f>+A319+1</f>
        <v>15</v>
      </c>
      <c r="B329" s="97" t="s">
        <v>139</v>
      </c>
      <c r="C329" s="98">
        <v>32874.080000000002</v>
      </c>
      <c r="D329" s="126" t="s">
        <v>23</v>
      </c>
      <c r="E329" s="80"/>
      <c r="F329" s="80">
        <f t="shared" si="19"/>
        <v>0</v>
      </c>
      <c r="G329" s="32"/>
    </row>
    <row r="330" spans="1:25" ht="63.75" customHeight="1" x14ac:dyDescent="0.2">
      <c r="A330" s="38">
        <f>+A329+1</f>
        <v>16</v>
      </c>
      <c r="B330" s="97" t="s">
        <v>140</v>
      </c>
      <c r="C330" s="98">
        <v>32874.080000000002</v>
      </c>
      <c r="D330" s="126" t="s">
        <v>23</v>
      </c>
      <c r="E330" s="80"/>
      <c r="F330" s="80">
        <f t="shared" si="19"/>
        <v>0</v>
      </c>
      <c r="G330" s="25"/>
      <c r="H330" s="39"/>
    </row>
    <row r="331" spans="1:25" s="40" customFormat="1" x14ac:dyDescent="0.2">
      <c r="A331" s="35">
        <f>+A330+1</f>
        <v>17</v>
      </c>
      <c r="B331" s="125" t="s">
        <v>86</v>
      </c>
      <c r="C331" s="98">
        <v>32874.080000000002</v>
      </c>
      <c r="D331" s="126" t="s">
        <v>23</v>
      </c>
      <c r="E331" s="80"/>
      <c r="F331" s="80">
        <f t="shared" si="19"/>
        <v>0</v>
      </c>
      <c r="G331" s="25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</row>
    <row r="332" spans="1:25" x14ac:dyDescent="0.2">
      <c r="A332" s="127"/>
      <c r="B332" s="127" t="s">
        <v>169</v>
      </c>
      <c r="C332" s="94"/>
      <c r="D332" s="96"/>
      <c r="E332" s="65"/>
      <c r="F332" s="64">
        <f>SUM(F157:F331)</f>
        <v>0</v>
      </c>
      <c r="G332" s="61"/>
    </row>
    <row r="333" spans="1:25" x14ac:dyDescent="0.2">
      <c r="A333" s="30"/>
      <c r="B333" s="97"/>
      <c r="C333" s="94"/>
      <c r="D333" s="96"/>
      <c r="E333" s="65"/>
      <c r="F333" s="65"/>
    </row>
    <row r="334" spans="1:25" x14ac:dyDescent="0.2">
      <c r="A334" s="142" t="s">
        <v>18</v>
      </c>
      <c r="B334" s="90" t="s">
        <v>19</v>
      </c>
      <c r="C334" s="92"/>
      <c r="D334" s="129"/>
      <c r="E334" s="64"/>
      <c r="F334" s="64"/>
    </row>
    <row r="335" spans="1:25" ht="66" customHeight="1" x14ac:dyDescent="0.2">
      <c r="A335" s="143">
        <v>1</v>
      </c>
      <c r="B335" s="125" t="s">
        <v>82</v>
      </c>
      <c r="C335" s="98">
        <v>6</v>
      </c>
      <c r="D335" s="126" t="s">
        <v>21</v>
      </c>
      <c r="E335" s="80"/>
      <c r="F335" s="80">
        <f>ROUND(C335*E335,2)</f>
        <v>0</v>
      </c>
      <c r="G335" s="25"/>
    </row>
    <row r="336" spans="1:25" s="33" customFormat="1" ht="27" customHeight="1" x14ac:dyDescent="0.2">
      <c r="A336" s="30">
        <v>2</v>
      </c>
      <c r="B336" s="125" t="s">
        <v>141</v>
      </c>
      <c r="C336" s="98">
        <v>21</v>
      </c>
      <c r="D336" s="126" t="s">
        <v>142</v>
      </c>
      <c r="E336" s="80"/>
      <c r="F336" s="80">
        <f>ROUND(C336*E336,2)</f>
        <v>0</v>
      </c>
      <c r="G336" s="32"/>
    </row>
    <row r="337" spans="1:7" x14ac:dyDescent="0.2">
      <c r="A337" s="133"/>
      <c r="B337" s="127" t="s">
        <v>36</v>
      </c>
      <c r="C337" s="92"/>
      <c r="D337" s="144"/>
      <c r="E337" s="64"/>
      <c r="F337" s="64">
        <f>SUM(F335:F336)</f>
        <v>0</v>
      </c>
      <c r="G337" s="61"/>
    </row>
    <row r="338" spans="1:7" x14ac:dyDescent="0.2">
      <c r="A338" s="133"/>
      <c r="B338" s="127"/>
      <c r="C338" s="92"/>
      <c r="D338" s="144"/>
      <c r="E338" s="64"/>
      <c r="F338" s="65">
        <f>ROUND(C338*E338,2)</f>
        <v>0</v>
      </c>
    </row>
    <row r="339" spans="1:7" x14ac:dyDescent="0.2">
      <c r="A339" s="85"/>
      <c r="B339" s="145" t="s">
        <v>4</v>
      </c>
      <c r="C339" s="105"/>
      <c r="D339" s="146"/>
      <c r="E339" s="66"/>
      <c r="F339" s="162">
        <f>+F337+F332+F152</f>
        <v>0</v>
      </c>
    </row>
    <row r="340" spans="1:7" x14ac:dyDescent="0.2">
      <c r="A340" s="93"/>
      <c r="B340" s="127" t="s">
        <v>4</v>
      </c>
      <c r="C340" s="92"/>
      <c r="D340" s="147"/>
      <c r="E340" s="65"/>
      <c r="F340" s="64">
        <f>+F339</f>
        <v>0</v>
      </c>
    </row>
    <row r="341" spans="1:7" x14ac:dyDescent="0.2">
      <c r="A341" s="93"/>
      <c r="B341" s="55"/>
      <c r="C341" s="94"/>
      <c r="D341" s="147"/>
      <c r="E341" s="65"/>
      <c r="F341" s="65"/>
    </row>
    <row r="342" spans="1:7" x14ac:dyDescent="0.2">
      <c r="A342" s="148"/>
      <c r="B342" s="30" t="s">
        <v>11</v>
      </c>
      <c r="C342" s="149">
        <v>0.04</v>
      </c>
      <c r="D342" s="147"/>
      <c r="E342" s="65"/>
      <c r="F342" s="65">
        <f>ROUND(F340*C342,2)</f>
        <v>0</v>
      </c>
      <c r="G342" s="42"/>
    </row>
    <row r="343" spans="1:7" x14ac:dyDescent="0.2">
      <c r="A343" s="93"/>
      <c r="B343" s="30" t="s">
        <v>12</v>
      </c>
      <c r="C343" s="149">
        <v>0.1</v>
      </c>
      <c r="D343" s="147"/>
      <c r="E343" s="65"/>
      <c r="F343" s="65">
        <f>ROUND(F340*C343,2)</f>
        <v>0</v>
      </c>
      <c r="G343" s="42"/>
    </row>
    <row r="344" spans="1:7" x14ac:dyDescent="0.2">
      <c r="A344" s="93"/>
      <c r="B344" s="30" t="s">
        <v>26</v>
      </c>
      <c r="C344" s="149">
        <v>0.04</v>
      </c>
      <c r="D344" s="147"/>
      <c r="E344" s="65"/>
      <c r="F344" s="65">
        <f>ROUND(F340*C344,2)</f>
        <v>0</v>
      </c>
      <c r="G344" s="42"/>
    </row>
    <row r="345" spans="1:7" x14ac:dyDescent="0.2">
      <c r="A345" s="93"/>
      <c r="B345" s="30" t="s">
        <v>13</v>
      </c>
      <c r="C345" s="149">
        <v>0.05</v>
      </c>
      <c r="D345" s="147"/>
      <c r="E345" s="65"/>
      <c r="F345" s="65">
        <f>ROUND(F340*C345,2)</f>
        <v>0</v>
      </c>
      <c r="G345" s="42"/>
    </row>
    <row r="346" spans="1:7" x14ac:dyDescent="0.2">
      <c r="A346" s="93"/>
      <c r="B346" s="30" t="s">
        <v>14</v>
      </c>
      <c r="C346" s="149">
        <v>0.03</v>
      </c>
      <c r="D346" s="147"/>
      <c r="E346" s="65"/>
      <c r="F346" s="65">
        <f>ROUND(F340*C346,2)</f>
        <v>0</v>
      </c>
      <c r="G346" s="42"/>
    </row>
    <row r="347" spans="1:7" x14ac:dyDescent="0.2">
      <c r="A347" s="93"/>
      <c r="B347" s="30" t="s">
        <v>15</v>
      </c>
      <c r="C347" s="149">
        <v>0.01</v>
      </c>
      <c r="D347" s="147"/>
      <c r="E347" s="65"/>
      <c r="F347" s="65">
        <f>ROUND(F340*C347,2)</f>
        <v>0</v>
      </c>
      <c r="G347" s="42"/>
    </row>
    <row r="348" spans="1:7" ht="38.25" x14ac:dyDescent="0.2">
      <c r="A348" s="93"/>
      <c r="B348" s="150" t="s">
        <v>165</v>
      </c>
      <c r="C348" s="151">
        <v>0.03</v>
      </c>
      <c r="D348" s="152"/>
      <c r="E348" s="80"/>
      <c r="F348" s="80">
        <f>ROUND(F340*C348,2)</f>
        <v>0</v>
      </c>
      <c r="G348" s="42"/>
    </row>
    <row r="349" spans="1:7" x14ac:dyDescent="0.2">
      <c r="A349" s="93"/>
      <c r="B349" s="30" t="s">
        <v>94</v>
      </c>
      <c r="C349" s="149">
        <v>1E-3</v>
      </c>
      <c r="D349" s="147"/>
      <c r="E349" s="65"/>
      <c r="F349" s="65">
        <f>ROUND(F340*C349,2)</f>
        <v>0</v>
      </c>
      <c r="G349" s="42"/>
    </row>
    <row r="350" spans="1:7" x14ac:dyDescent="0.2">
      <c r="A350" s="93"/>
      <c r="B350" s="30" t="s">
        <v>38</v>
      </c>
      <c r="C350" s="149">
        <v>0.18</v>
      </c>
      <c r="D350" s="147"/>
      <c r="E350" s="65"/>
      <c r="F350" s="65">
        <f>ROUND(F343*C350,2)</f>
        <v>0</v>
      </c>
      <c r="G350" s="42"/>
    </row>
    <row r="351" spans="1:7" ht="14.25" customHeight="1" x14ac:dyDescent="0.2">
      <c r="A351" s="93"/>
      <c r="B351" s="30" t="s">
        <v>95</v>
      </c>
      <c r="C351" s="151">
        <v>0.1</v>
      </c>
      <c r="D351" s="152"/>
      <c r="E351" s="80"/>
      <c r="F351" s="80">
        <f>ROUND(F340*C351,2)</f>
        <v>0</v>
      </c>
    </row>
    <row r="352" spans="1:7" x14ac:dyDescent="0.2">
      <c r="A352" s="93"/>
      <c r="B352" s="30" t="s">
        <v>31</v>
      </c>
      <c r="C352" s="149">
        <v>0.05</v>
      </c>
      <c r="D352" s="147"/>
      <c r="E352" s="65"/>
      <c r="F352" s="65">
        <f>ROUND(F340*C352,2)</f>
        <v>0</v>
      </c>
    </row>
    <row r="353" spans="1:7" x14ac:dyDescent="0.2">
      <c r="A353" s="93"/>
      <c r="B353" s="150" t="s">
        <v>166</v>
      </c>
      <c r="C353" s="153">
        <v>1.4999999999999999E-2</v>
      </c>
      <c r="D353" s="154"/>
      <c r="E353" s="163"/>
      <c r="F353" s="65">
        <f>ROUND(C353*F340,2)</f>
        <v>0</v>
      </c>
      <c r="G353" s="42"/>
    </row>
    <row r="354" spans="1:7" x14ac:dyDescent="0.2">
      <c r="A354" s="93"/>
      <c r="B354" s="55" t="s">
        <v>16</v>
      </c>
      <c r="C354" s="94"/>
      <c r="D354" s="147"/>
      <c r="E354" s="65"/>
      <c r="F354" s="64">
        <f>SUM(F342:F353)</f>
        <v>0</v>
      </c>
      <c r="G354" s="62"/>
    </row>
    <row r="355" spans="1:7" x14ac:dyDescent="0.2">
      <c r="A355" s="93"/>
      <c r="B355" s="55"/>
      <c r="C355" s="94"/>
      <c r="D355" s="147"/>
      <c r="E355" s="65"/>
      <c r="F355" s="64"/>
    </row>
    <row r="356" spans="1:7" x14ac:dyDescent="0.2">
      <c r="A356" s="155"/>
      <c r="B356" s="145" t="s">
        <v>35</v>
      </c>
      <c r="C356" s="105"/>
      <c r="D356" s="156"/>
      <c r="E356" s="66"/>
      <c r="F356" s="162">
        <f>ROUND(F339+F354,2)</f>
        <v>0</v>
      </c>
      <c r="G356" s="34"/>
    </row>
    <row r="357" spans="1:7" x14ac:dyDescent="0.2">
      <c r="B357" s="68"/>
      <c r="D357" s="63"/>
      <c r="E357" s="4"/>
      <c r="F357" s="10"/>
    </row>
    <row r="425" spans="1:6" s="24" customFormat="1" x14ac:dyDescent="0.2">
      <c r="A425" s="15"/>
      <c r="B425" s="15"/>
      <c r="C425" s="3"/>
      <c r="D425" s="25"/>
      <c r="E425" s="3"/>
      <c r="F425" s="3"/>
    </row>
    <row r="601" spans="1:6" s="24" customFormat="1" x14ac:dyDescent="0.2">
      <c r="A601" s="15"/>
      <c r="B601" s="15"/>
      <c r="C601" s="3"/>
      <c r="D601" s="25"/>
      <c r="E601" s="3"/>
      <c r="F601" s="3"/>
    </row>
    <row r="630" spans="1:6" s="25" customFormat="1" x14ac:dyDescent="0.2">
      <c r="A630" s="15"/>
      <c r="B630" s="15"/>
      <c r="C630" s="3"/>
      <c r="E630" s="3"/>
      <c r="F630" s="3"/>
    </row>
    <row r="650" spans="1:27" s="3" customFormat="1" x14ac:dyDescent="0.2">
      <c r="A650" s="25"/>
      <c r="B650" s="25"/>
      <c r="C650" s="16"/>
      <c r="D650" s="15"/>
      <c r="E650" s="4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772" spans="1:6" s="25" customFormat="1" x14ac:dyDescent="0.2">
      <c r="A772" s="15"/>
      <c r="B772" s="15"/>
      <c r="C772" s="3"/>
      <c r="E772" s="3"/>
      <c r="F772" s="3"/>
    </row>
    <row r="792" spans="1:27" s="3" customFormat="1" x14ac:dyDescent="0.2">
      <c r="A792" s="25"/>
      <c r="B792" s="25"/>
      <c r="C792" s="16"/>
      <c r="D792" s="15"/>
      <c r="E792" s="4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823" spans="1:6" s="17" customFormat="1" x14ac:dyDescent="0.2">
      <c r="A823" s="15"/>
      <c r="B823" s="15"/>
      <c r="C823" s="3"/>
      <c r="D823" s="25"/>
      <c r="E823" s="3"/>
      <c r="F823" s="3"/>
    </row>
    <row r="834" spans="1:6" s="24" customFormat="1" x14ac:dyDescent="0.2">
      <c r="A834" s="15"/>
      <c r="B834" s="15"/>
      <c r="C834" s="3"/>
      <c r="D834" s="25"/>
      <c r="E834" s="3"/>
      <c r="F834" s="3"/>
    </row>
    <row r="894" spans="1:6" s="17" customFormat="1" x14ac:dyDescent="0.2">
      <c r="A894" s="15"/>
      <c r="B894" s="15"/>
      <c r="C894" s="3"/>
      <c r="D894" s="25"/>
      <c r="E894" s="3"/>
      <c r="F894" s="3"/>
    </row>
    <row r="899" spans="1:6" s="17" customFormat="1" x14ac:dyDescent="0.2">
      <c r="A899" s="15"/>
      <c r="B899" s="15"/>
      <c r="C899" s="3"/>
      <c r="D899" s="25"/>
      <c r="E899" s="3"/>
      <c r="F899" s="3"/>
    </row>
    <row r="904" spans="1:6" s="17" customFormat="1" x14ac:dyDescent="0.2">
      <c r="A904" s="15"/>
      <c r="B904" s="15"/>
      <c r="C904" s="3"/>
      <c r="D904" s="25"/>
      <c r="E904" s="3"/>
      <c r="F904" s="3"/>
    </row>
    <row r="912" spans="1:6" s="17" customFormat="1" x14ac:dyDescent="0.2">
      <c r="A912" s="15"/>
      <c r="B912" s="15"/>
      <c r="C912" s="3"/>
      <c r="D912" s="25"/>
      <c r="E912" s="3"/>
      <c r="F912" s="3"/>
    </row>
    <row r="965" spans="1:6" s="24" customFormat="1" x14ac:dyDescent="0.2">
      <c r="A965" s="15"/>
      <c r="B965" s="15"/>
      <c r="C965" s="3"/>
      <c r="D965" s="25"/>
      <c r="E965" s="3"/>
      <c r="F965" s="3"/>
    </row>
    <row r="1131" spans="1:6" s="69" customFormat="1" x14ac:dyDescent="0.2">
      <c r="A1131" s="15"/>
      <c r="B1131" s="15"/>
      <c r="C1131" s="3"/>
      <c r="D1131" s="25"/>
      <c r="E1131" s="3"/>
      <c r="F1131" s="3"/>
    </row>
  </sheetData>
  <sheetProtection password="F585" sheet="1" objects="1" scenarios="1"/>
  <mergeCells count="5">
    <mergeCell ref="A7:F7"/>
    <mergeCell ref="A5:E5"/>
    <mergeCell ref="A1:F1"/>
    <mergeCell ref="A2:F2"/>
    <mergeCell ref="F3:F4"/>
  </mergeCells>
  <printOptions horizontalCentered="1"/>
  <pageMargins left="0.19685039370078741" right="0.19685039370078741" top="0.19685039370078741" bottom="0.19685039370078741" header="0.31496062992125984" footer="0"/>
  <pageSetup orientation="portrait" r:id="rId1"/>
  <headerFooter>
    <oddFooter>&amp;CPágina &amp;P de &amp;N</oddFooter>
  </headerFooter>
  <rowBreaks count="11" manualBreakCount="11">
    <brk id="42" max="5" man="1"/>
    <brk id="64" max="5" man="1"/>
    <brk id="85" max="5" man="1"/>
    <brk id="129" max="5" man="1"/>
    <brk id="164" max="5" man="1"/>
    <brk id="197" max="5" man="1"/>
    <brk id="222" max="5" man="1"/>
    <brk id="243" max="5" man="1"/>
    <brk id="269" max="5" man="1"/>
    <brk id="317" max="5" man="1"/>
    <brk id="339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MAGRO, MI   LM Y RED EL FUNDO  </vt:lpstr>
      <vt:lpstr>'MAGRO, MI   LM Y RED EL FUNDO  '!Área_de_impresión</vt:lpstr>
      <vt:lpstr>'MAGRO, MI   LM Y RED EL FUNDO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Zabaleta</dc:creator>
  <cp:lastModifiedBy>Joel Francisco Rivera</cp:lastModifiedBy>
  <cp:lastPrinted>2019-10-18T15:07:23Z</cp:lastPrinted>
  <dcterms:created xsi:type="dcterms:W3CDTF">1998-05-11T13:19:30Z</dcterms:created>
  <dcterms:modified xsi:type="dcterms:W3CDTF">2019-10-25T15:35:35Z</dcterms:modified>
</cp:coreProperties>
</file>