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umentos Compartidos Evaluacion y Costo\0- COMPRAS Y CONTRATACIONES\PAGINA 2019\monte cristi y villa vasquez\"/>
    </mc:Choice>
  </mc:AlternateContent>
  <bookViews>
    <workbookView xWindow="0" yWindow="0" windowWidth="20490" windowHeight="7755" firstSheet="1" activeTab="1"/>
  </bookViews>
  <sheets>
    <sheet name="TABLA RED COLEC. (2)" sheetId="23" r:id="rId1"/>
    <sheet name="ELCTRIFICACION" sheetId="2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1">#REF!</definedName>
    <definedName name="\a" localSheetId="0">#REF!</definedName>
    <definedName name="\a">#REF!</definedName>
    <definedName name="\b" localSheetId="1">#REF!</definedName>
    <definedName name="\b" localSheetId="0">#REF!</definedName>
    <definedName name="\b">#REF!</definedName>
    <definedName name="\c">#N/A</definedName>
    <definedName name="\d">#N/A</definedName>
    <definedName name="\f" localSheetId="1">#REF!</definedName>
    <definedName name="\f" localSheetId="0">#REF!</definedName>
    <definedName name="\f">#REF!</definedName>
    <definedName name="\i" localSheetId="1">#REF!</definedName>
    <definedName name="\i" localSheetId="0">#REF!</definedName>
    <definedName name="\i">#REF!</definedName>
    <definedName name="\m" localSheetId="1">#REF!</definedName>
    <definedName name="\m" localSheetId="0">#REF!</definedName>
    <definedName name="\m">#REF!</definedName>
    <definedName name="\o" localSheetId="1">#REF!</definedName>
    <definedName name="\o" localSheetId="0">#REF!</definedName>
    <definedName name="\o">#REF!</definedName>
    <definedName name="\p" localSheetId="1">#REF!</definedName>
    <definedName name="\p" localSheetId="0">#REF!</definedName>
    <definedName name="\p">#REF!</definedName>
    <definedName name="\q" localSheetId="1">#REF!</definedName>
    <definedName name="\q" localSheetId="0">#REF!</definedName>
    <definedName name="\q">#REF!</definedName>
    <definedName name="\w" localSheetId="1">#REF!</definedName>
    <definedName name="\w" localSheetId="0">#REF!</definedName>
    <definedName name="\w">#REF!</definedName>
    <definedName name="\z" localSheetId="1">#REF!</definedName>
    <definedName name="\z" localSheetId="0">#REF!</definedName>
    <definedName name="\z">#REF!</definedName>
    <definedName name="_________ZC1" localSheetId="1">#REF!</definedName>
    <definedName name="_________ZC1" localSheetId="0">#REF!</definedName>
    <definedName name="_________ZC1">#REF!</definedName>
    <definedName name="_________ZE1" localSheetId="1">#REF!</definedName>
    <definedName name="_________ZE1" localSheetId="0">#REF!</definedName>
    <definedName name="_________ZE1">#REF!</definedName>
    <definedName name="_________ZE2" localSheetId="1">#REF!</definedName>
    <definedName name="_________ZE2" localSheetId="0">#REF!</definedName>
    <definedName name="_________ZE2">#REF!</definedName>
    <definedName name="_________ZE3" localSheetId="1">#REF!</definedName>
    <definedName name="_________ZE3" localSheetId="0">#REF!</definedName>
    <definedName name="_________ZE3">#REF!</definedName>
    <definedName name="_________ZE4" localSheetId="1">#REF!</definedName>
    <definedName name="_________ZE4" localSheetId="0">#REF!</definedName>
    <definedName name="_________ZE4">#REF!</definedName>
    <definedName name="_________ZE5" localSheetId="1">#REF!</definedName>
    <definedName name="_________ZE5" localSheetId="0">#REF!</definedName>
    <definedName name="_________ZE5">#REF!</definedName>
    <definedName name="_________ZE6" localSheetId="1">#REF!</definedName>
    <definedName name="_________ZE6" localSheetId="0">#REF!</definedName>
    <definedName name="_________ZE6">#REF!</definedName>
    <definedName name="________ZC1" localSheetId="1">#REF!</definedName>
    <definedName name="________ZC1" localSheetId="0">#REF!</definedName>
    <definedName name="________ZC1">#REF!</definedName>
    <definedName name="________ZE1" localSheetId="1">#REF!</definedName>
    <definedName name="________ZE1" localSheetId="0">#REF!</definedName>
    <definedName name="________ZE1">#REF!</definedName>
    <definedName name="________ZE2" localSheetId="1">#REF!</definedName>
    <definedName name="________ZE2" localSheetId="0">#REF!</definedName>
    <definedName name="________ZE2">#REF!</definedName>
    <definedName name="________ZE3" localSheetId="1">#REF!</definedName>
    <definedName name="________ZE3" localSheetId="0">#REF!</definedName>
    <definedName name="________ZE3">#REF!</definedName>
    <definedName name="________ZE4" localSheetId="1">#REF!</definedName>
    <definedName name="________ZE4" localSheetId="0">#REF!</definedName>
    <definedName name="________ZE4">#REF!</definedName>
    <definedName name="________ZE5" localSheetId="1">#REF!</definedName>
    <definedName name="________ZE5" localSheetId="0">#REF!</definedName>
    <definedName name="________ZE5">#REF!</definedName>
    <definedName name="________ZE6" localSheetId="1">#REF!</definedName>
    <definedName name="________ZE6" localSheetId="0">#REF!</definedName>
    <definedName name="________ZE6">#REF!</definedName>
    <definedName name="_______ZC1" localSheetId="1">#REF!</definedName>
    <definedName name="_______ZC1" localSheetId="0">#REF!</definedName>
    <definedName name="_______ZC1">#REF!</definedName>
    <definedName name="_______ZE1" localSheetId="1">#REF!</definedName>
    <definedName name="_______ZE1" localSheetId="0">#REF!</definedName>
    <definedName name="_______ZE1">#REF!</definedName>
    <definedName name="_______ZE2" localSheetId="1">#REF!</definedName>
    <definedName name="_______ZE2" localSheetId="0">#REF!</definedName>
    <definedName name="_______ZE2">#REF!</definedName>
    <definedName name="_______ZE3" localSheetId="1">#REF!</definedName>
    <definedName name="_______ZE3" localSheetId="0">#REF!</definedName>
    <definedName name="_______ZE3">#REF!</definedName>
    <definedName name="_______ZE4" localSheetId="1">#REF!</definedName>
    <definedName name="_______ZE4" localSheetId="0">#REF!</definedName>
    <definedName name="_______ZE4">#REF!</definedName>
    <definedName name="_______ZE5" localSheetId="1">#REF!</definedName>
    <definedName name="_______ZE5" localSheetId="0">#REF!</definedName>
    <definedName name="_______ZE5">#REF!</definedName>
    <definedName name="_______ZE6" localSheetId="1">#REF!</definedName>
    <definedName name="_______ZE6" localSheetId="0">#REF!</definedName>
    <definedName name="_______ZE6">#REF!</definedName>
    <definedName name="______ZC1" localSheetId="1">#REF!</definedName>
    <definedName name="______ZC1" localSheetId="0">#REF!</definedName>
    <definedName name="______ZC1">#REF!</definedName>
    <definedName name="______ZE1" localSheetId="1">#REF!</definedName>
    <definedName name="______ZE1" localSheetId="0">#REF!</definedName>
    <definedName name="______ZE1">#REF!</definedName>
    <definedName name="______ZE2" localSheetId="1">#REF!</definedName>
    <definedName name="______ZE2" localSheetId="0">#REF!</definedName>
    <definedName name="______ZE2">#REF!</definedName>
    <definedName name="______ZE3" localSheetId="1">#REF!</definedName>
    <definedName name="______ZE3" localSheetId="0">#REF!</definedName>
    <definedName name="______ZE3">#REF!</definedName>
    <definedName name="______ZE4" localSheetId="1">#REF!</definedName>
    <definedName name="______ZE4" localSheetId="0">#REF!</definedName>
    <definedName name="______ZE4">#REF!</definedName>
    <definedName name="______ZE5" localSheetId="1">#REF!</definedName>
    <definedName name="______ZE5" localSheetId="0">#REF!</definedName>
    <definedName name="______ZE5">#REF!</definedName>
    <definedName name="______ZE6" localSheetId="1">#REF!</definedName>
    <definedName name="______ZE6" localSheetId="0">#REF!</definedName>
    <definedName name="______ZE6">#REF!</definedName>
    <definedName name="_____ZC1" localSheetId="1">#REF!</definedName>
    <definedName name="_____ZC1" localSheetId="0">#REF!</definedName>
    <definedName name="_____ZC1">#REF!</definedName>
    <definedName name="_____ZE1" localSheetId="1">#REF!</definedName>
    <definedName name="_____ZE1" localSheetId="0">#REF!</definedName>
    <definedName name="_____ZE1">#REF!</definedName>
    <definedName name="_____ZE2" localSheetId="1">#REF!</definedName>
    <definedName name="_____ZE2" localSheetId="0">#REF!</definedName>
    <definedName name="_____ZE2">#REF!</definedName>
    <definedName name="_____ZE3" localSheetId="1">#REF!</definedName>
    <definedName name="_____ZE3" localSheetId="0">#REF!</definedName>
    <definedName name="_____ZE3">#REF!</definedName>
    <definedName name="_____ZE4" localSheetId="1">#REF!</definedName>
    <definedName name="_____ZE4" localSheetId="0">#REF!</definedName>
    <definedName name="_____ZE4">#REF!</definedName>
    <definedName name="_____ZE5" localSheetId="1">#REF!</definedName>
    <definedName name="_____ZE5" localSheetId="0">#REF!</definedName>
    <definedName name="_____ZE5">#REF!</definedName>
    <definedName name="_____ZE6" localSheetId="1">#REF!</definedName>
    <definedName name="_____ZE6" localSheetId="0">#REF!</definedName>
    <definedName name="_____ZE6">#REF!</definedName>
    <definedName name="____ZC1" localSheetId="1">#REF!</definedName>
    <definedName name="____ZC1" localSheetId="0">#REF!</definedName>
    <definedName name="____ZC1">#REF!</definedName>
    <definedName name="____ZE1" localSheetId="1">#REF!</definedName>
    <definedName name="____ZE1" localSheetId="0">#REF!</definedName>
    <definedName name="____ZE1">#REF!</definedName>
    <definedName name="____ZE2" localSheetId="1">#REF!</definedName>
    <definedName name="____ZE2" localSheetId="0">#REF!</definedName>
    <definedName name="____ZE2">#REF!</definedName>
    <definedName name="____ZE3" localSheetId="1">#REF!</definedName>
    <definedName name="____ZE3" localSheetId="0">#REF!</definedName>
    <definedName name="____ZE3">#REF!</definedName>
    <definedName name="____ZE4" localSheetId="1">#REF!</definedName>
    <definedName name="____ZE4" localSheetId="0">#REF!</definedName>
    <definedName name="____ZE4">#REF!</definedName>
    <definedName name="____ZE5" localSheetId="1">#REF!</definedName>
    <definedName name="____ZE5" localSheetId="0">#REF!</definedName>
    <definedName name="____ZE5">#REF!</definedName>
    <definedName name="____ZE6" localSheetId="1">#REF!</definedName>
    <definedName name="____ZE6" localSheetId="0">#REF!</definedName>
    <definedName name="____ZE6">#REF!</definedName>
    <definedName name="___ZC1" localSheetId="1">#REF!</definedName>
    <definedName name="___ZC1" localSheetId="0">#REF!</definedName>
    <definedName name="___ZC1">#REF!</definedName>
    <definedName name="___ZE1" localSheetId="1">#REF!</definedName>
    <definedName name="___ZE1" localSheetId="0">#REF!</definedName>
    <definedName name="___ZE1">#REF!</definedName>
    <definedName name="___ZE2" localSheetId="1">#REF!</definedName>
    <definedName name="___ZE2" localSheetId="0">#REF!</definedName>
    <definedName name="___ZE2">#REF!</definedName>
    <definedName name="___ZE3" localSheetId="1">#REF!</definedName>
    <definedName name="___ZE3" localSheetId="0">#REF!</definedName>
    <definedName name="___ZE3">#REF!</definedName>
    <definedName name="___ZE4" localSheetId="1">#REF!</definedName>
    <definedName name="___ZE4" localSheetId="0">#REF!</definedName>
    <definedName name="___ZE4">#REF!</definedName>
    <definedName name="___ZE5" localSheetId="1">#REF!</definedName>
    <definedName name="___ZE5" localSheetId="0">#REF!</definedName>
    <definedName name="___ZE5">#REF!</definedName>
    <definedName name="___ZE6" localSheetId="1">#REF!</definedName>
    <definedName name="___ZE6" localSheetId="0">#REF!</definedName>
    <definedName name="___ZE6">#REF!</definedName>
    <definedName name="__REALIZADO" localSheetId="1">#REF!</definedName>
    <definedName name="__REALIZADO" localSheetId="0">#REF!</definedName>
    <definedName name="__REALIZADO">#REF!</definedName>
    <definedName name="__ZC1" localSheetId="1">#REF!</definedName>
    <definedName name="__ZC1" localSheetId="0">#REF!</definedName>
    <definedName name="__ZC1">#REF!</definedName>
    <definedName name="__ZE1" localSheetId="1">#REF!</definedName>
    <definedName name="__ZE1" localSheetId="0">#REF!</definedName>
    <definedName name="__ZE1">#REF!</definedName>
    <definedName name="__ZE2" localSheetId="1">#REF!</definedName>
    <definedName name="__ZE2" localSheetId="0">#REF!</definedName>
    <definedName name="__ZE2">#REF!</definedName>
    <definedName name="__ZE3" localSheetId="1">#REF!</definedName>
    <definedName name="__ZE3" localSheetId="0">#REF!</definedName>
    <definedName name="__ZE3">#REF!</definedName>
    <definedName name="__ZE4" localSheetId="1">#REF!</definedName>
    <definedName name="__ZE4" localSheetId="0">#REF!</definedName>
    <definedName name="__ZE4">#REF!</definedName>
    <definedName name="__ZE5" localSheetId="1">#REF!</definedName>
    <definedName name="__ZE5" localSheetId="0">#REF!</definedName>
    <definedName name="__ZE5">#REF!</definedName>
    <definedName name="__ZE6" localSheetId="1">#REF!</definedName>
    <definedName name="__ZE6" localSheetId="0">#REF!</definedName>
    <definedName name="__ZE6">#REF!</definedName>
    <definedName name="_1">#N/A</definedName>
    <definedName name="_F" localSheetId="1">#REF!</definedName>
    <definedName name="_F" localSheetId="0">#REF!</definedName>
    <definedName name="_F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ELCTRIFICACION!$A$7:$F$324</definedName>
    <definedName name="_ZC1" localSheetId="1">#REF!</definedName>
    <definedName name="_ZC1" localSheetId="0">#REF!</definedName>
    <definedName name="_ZC1">#REF!</definedName>
    <definedName name="_ZE1" localSheetId="1">#REF!</definedName>
    <definedName name="_ZE1" localSheetId="0">#REF!</definedName>
    <definedName name="_ZE1">#REF!</definedName>
    <definedName name="_ZE2" localSheetId="1">#REF!</definedName>
    <definedName name="_ZE2" localSheetId="0">#REF!</definedName>
    <definedName name="_ZE2">#REF!</definedName>
    <definedName name="_ZE3" localSheetId="1">#REF!</definedName>
    <definedName name="_ZE3" localSheetId="0">#REF!</definedName>
    <definedName name="_ZE3">#REF!</definedName>
    <definedName name="_ZE4" localSheetId="1">#REF!</definedName>
    <definedName name="_ZE4" localSheetId="0">#REF!</definedName>
    <definedName name="_ZE4">#REF!</definedName>
    <definedName name="_ZE5" localSheetId="1">#REF!</definedName>
    <definedName name="_ZE5" localSheetId="0">#REF!</definedName>
    <definedName name="_ZE5">#REF!</definedName>
    <definedName name="_ZE6" localSheetId="1">#REF!</definedName>
    <definedName name="_ZE6" localSheetId="0">#REF!</definedName>
    <definedName name="_ZE6">#REF!</definedName>
    <definedName name="a" localSheetId="1">[1]PVC!#REF!</definedName>
    <definedName name="a" localSheetId="0">[2]PVC!#REF!</definedName>
    <definedName name="a">[1]PVC!#REF!</definedName>
    <definedName name="A_IMPRESIÓN_IM" localSheetId="1">#REF!</definedName>
    <definedName name="A_IMPRESIÓN_IM" localSheetId="0">#REF!</definedName>
    <definedName name="A_IMPRESIÓN_IM">#REF!</definedName>
    <definedName name="AC38G40">'[3]LISTADO INSUMOS DEL 2000'!$I$29</definedName>
    <definedName name="acero" localSheetId="1">#REF!</definedName>
    <definedName name="acero" localSheetId="0">#REF!</definedName>
    <definedName name="acero">#REF!</definedName>
    <definedName name="Acero_QQ" localSheetId="0">[4]INSU!$D$9</definedName>
    <definedName name="Acero_QQ">[5]INSU!$D$9</definedName>
    <definedName name="acero60" localSheetId="1">#REF!</definedName>
    <definedName name="acero60" localSheetId="0">#REF!</definedName>
    <definedName name="acero60">#REF!</definedName>
    <definedName name="ACUEDUCTO" localSheetId="1">[6]INS!#REF!</definedName>
    <definedName name="ACUEDUCTO" localSheetId="0">[6]INS!#REF!</definedName>
    <definedName name="ACUEDUCTO">[6]INS!#REF!</definedName>
    <definedName name="ADAPTADOR_HEM_PVC_1" localSheetId="1">#REF!</definedName>
    <definedName name="ADAPTADOR_HEM_PVC_1" localSheetId="0">#REF!</definedName>
    <definedName name="ADAPTADOR_HEM_PVC_1">#REF!</definedName>
    <definedName name="ADAPTADOR_HEM_PVC_12" localSheetId="1">#REF!</definedName>
    <definedName name="ADAPTADOR_HEM_PVC_12" localSheetId="0">#REF!</definedName>
    <definedName name="ADAPTADOR_HEM_PVC_12">#REF!</definedName>
    <definedName name="ADAPTADOR_HEM_PVC_34" localSheetId="1">#REF!</definedName>
    <definedName name="ADAPTADOR_HEM_PVC_34" localSheetId="0">#REF!</definedName>
    <definedName name="ADAPTADOR_HEM_PVC_34">#REF!</definedName>
    <definedName name="ADAPTADOR_MAC_PVC_1" localSheetId="1">#REF!</definedName>
    <definedName name="ADAPTADOR_MAC_PVC_1" localSheetId="0">#REF!</definedName>
    <definedName name="ADAPTADOR_MAC_PVC_1">#REF!</definedName>
    <definedName name="ADAPTADOR_MAC_PVC_12" localSheetId="1">#REF!</definedName>
    <definedName name="ADAPTADOR_MAC_PVC_12" localSheetId="0">#REF!</definedName>
    <definedName name="ADAPTADOR_MAC_PVC_12">#REF!</definedName>
    <definedName name="ADAPTADOR_MAC_PVC_34" localSheetId="1">#REF!</definedName>
    <definedName name="ADAPTADOR_MAC_PVC_34" localSheetId="0">#REF!</definedName>
    <definedName name="ADAPTADOR_MAC_PVC_34">#REF!</definedName>
    <definedName name="ADICIONAL">#N/A</definedName>
    <definedName name="ADITIVO_IMPERMEABILIZANTE" localSheetId="1">#REF!</definedName>
    <definedName name="ADITIVO_IMPERMEABILIZANTE" localSheetId="0">#REF!</definedName>
    <definedName name="ADITIVO_IMPERMEABILIZANTE">#REF!</definedName>
    <definedName name="Agua" localSheetId="1">#REF!</definedName>
    <definedName name="Agua" localSheetId="0">#REF!</definedName>
    <definedName name="Agua">#REF!</definedName>
    <definedName name="AL_ELEC_No10" localSheetId="1">#REF!</definedName>
    <definedName name="AL_ELEC_No10" localSheetId="0">#REF!</definedName>
    <definedName name="AL_ELEC_No10">#REF!</definedName>
    <definedName name="AL_ELEC_No12" localSheetId="1">#REF!</definedName>
    <definedName name="AL_ELEC_No12" localSheetId="0">#REF!</definedName>
    <definedName name="AL_ELEC_No12">#REF!</definedName>
    <definedName name="AL_ELEC_No14" localSheetId="1">#REF!</definedName>
    <definedName name="AL_ELEC_No14" localSheetId="0">#REF!</definedName>
    <definedName name="AL_ELEC_No14">#REF!</definedName>
    <definedName name="AL_ELEC_No6" localSheetId="1">#REF!</definedName>
    <definedName name="AL_ELEC_No6" localSheetId="0">#REF!</definedName>
    <definedName name="AL_ELEC_No6">#REF!</definedName>
    <definedName name="AL_ELEC_No8" localSheetId="1">#REF!</definedName>
    <definedName name="AL_ELEC_No8" localSheetId="0">#REF!</definedName>
    <definedName name="AL_ELEC_No8">#REF!</definedName>
    <definedName name="Alambre_Varilla" localSheetId="0">[4]INSU!$D$17</definedName>
    <definedName name="Alambre_Varilla">[5]INSU!$D$17</definedName>
    <definedName name="alambre18" localSheetId="1">#REF!</definedName>
    <definedName name="alambre18" localSheetId="0">#REF!</definedName>
    <definedName name="alambre18">#REF!</definedName>
    <definedName name="ALBANIL" localSheetId="1">#REF!</definedName>
    <definedName name="ALBANIL" localSheetId="0">#REF!</definedName>
    <definedName name="ALBANIL">#REF!</definedName>
    <definedName name="ALBANIL2">[7]M.O.!$C$12</definedName>
    <definedName name="ALBANIL3" localSheetId="1">#REF!</definedName>
    <definedName name="ALBANIL3" localSheetId="0">#REF!</definedName>
    <definedName name="ALBANIL3">#REF!</definedName>
    <definedName name="ana" localSheetId="1">#REF!</definedName>
    <definedName name="ana" localSheetId="0">#REF!</definedName>
    <definedName name="ana">#REF!</definedName>
    <definedName name="analiis" localSheetId="1">[8]M.O.!#REF!</definedName>
    <definedName name="analiis" localSheetId="0">[8]M.O.!#REF!</definedName>
    <definedName name="analiis">[8]M.O.!#REF!</definedName>
    <definedName name="ANALISSSSS" localSheetId="1">#REF!</definedName>
    <definedName name="ANALISSSSS" localSheetId="0">#REF!</definedName>
    <definedName name="ANALISSSSS">#REF!</definedName>
    <definedName name="ANDAMIOS" localSheetId="1">#REF!</definedName>
    <definedName name="ANDAMIOS" localSheetId="0">#REF!</definedName>
    <definedName name="ANDAMIOS">#REF!</definedName>
    <definedName name="ANGULAR" localSheetId="1">#REF!</definedName>
    <definedName name="ANGULAR" localSheetId="0">#REF!</definedName>
    <definedName name="ANGULAR">#REF!</definedName>
    <definedName name="ARANDELA_INODORO_PVC_4" localSheetId="1">#REF!</definedName>
    <definedName name="ARANDELA_INODORO_PVC_4" localSheetId="0">#REF!</definedName>
    <definedName name="ARANDELA_INODORO_PVC_4">#REF!</definedName>
    <definedName name="ARCILLA_ROJA" localSheetId="1">#REF!</definedName>
    <definedName name="ARCILLA_ROJA" localSheetId="0">#REF!</definedName>
    <definedName name="ARCILLA_ROJA">#REF!</definedName>
    <definedName name="_xlnm.Extract" localSheetId="1">#REF!</definedName>
    <definedName name="_xlnm.Extract" localSheetId="0">#REF!</definedName>
    <definedName name="_xlnm.Extract">#REF!</definedName>
    <definedName name="_xlnm.Print_Area" localSheetId="1">ELCTRIFICACION!$A$1:$F$344</definedName>
    <definedName name="_xlnm.Print_Area" localSheetId="0">'TABLA RED COLEC. (2)'!$A$1:$P$228</definedName>
    <definedName name="_xlnm.Print_Area">#REF!</definedName>
    <definedName name="ARENA_PAÑETE" localSheetId="1">#REF!</definedName>
    <definedName name="ARENA_PAÑETE" localSheetId="0">#REF!</definedName>
    <definedName name="ARENA_PAÑETE">#REF!</definedName>
    <definedName name="ArenaItabo" localSheetId="1">#REF!</definedName>
    <definedName name="ArenaItabo" localSheetId="0">#REF!</definedName>
    <definedName name="ArenaItabo">#REF!</definedName>
    <definedName name="ArenaPlanta" localSheetId="1">#REF!</definedName>
    <definedName name="ArenaPlanta" localSheetId="0">#REF!</definedName>
    <definedName name="ArenaPlanta">#REF!</definedName>
    <definedName name="as" localSheetId="1">[9]M.O.!#REF!</definedName>
    <definedName name="as" localSheetId="0">[10]M.O.!#REF!</definedName>
    <definedName name="as">[9]M.O.!#REF!</definedName>
    <definedName name="asd" localSheetId="1">#REF!</definedName>
    <definedName name="asd" localSheetId="0">#REF!</definedName>
    <definedName name="asd">#REF!</definedName>
    <definedName name="AYCARP" localSheetId="1">[11]INS!#REF!</definedName>
    <definedName name="AYCARP" localSheetId="0">[11]INS!#REF!</definedName>
    <definedName name="AYCARP">[11]INS!#REF!</definedName>
    <definedName name="AYUDANTE" localSheetId="1">#REF!</definedName>
    <definedName name="AYUDANTE" localSheetId="0">#REF!</definedName>
    <definedName name="AYUDANTE">#REF!</definedName>
    <definedName name="Ayudante_2da" localSheetId="1">#REF!</definedName>
    <definedName name="Ayudante_2da" localSheetId="0">#REF!</definedName>
    <definedName name="Ayudante_2da">#REF!</definedName>
    <definedName name="Ayudante_Soldador" localSheetId="1">#REF!</definedName>
    <definedName name="Ayudante_Soldador" localSheetId="0">#REF!</definedName>
    <definedName name="Ayudante_Soldador">#REF!</definedName>
    <definedName name="b" localSheetId="1">[12]ADDENDA!#REF!</definedName>
    <definedName name="b" localSheetId="0">[12]ADDENDA!#REF!</definedName>
    <definedName name="b">[12]ADDENDA!#REF!</definedName>
    <definedName name="BALDOSAS_TRANSPARENTE" localSheetId="1">#REF!</definedName>
    <definedName name="BALDOSAS_TRANSPARENTE" localSheetId="0">#REF!</definedName>
    <definedName name="BALDOSAS_TRANSPARENTE">#REF!</definedName>
    <definedName name="bas3e" localSheetId="1">#REF!</definedName>
    <definedName name="bas3e" localSheetId="0">#REF!</definedName>
    <definedName name="bas3e">#REF!</definedName>
    <definedName name="base" localSheetId="1">#REF!</definedName>
    <definedName name="base" localSheetId="0">#REF!</definedName>
    <definedName name="base">#REF!</definedName>
    <definedName name="BASE_CONTEN" localSheetId="1">#REF!</definedName>
    <definedName name="BASE_CONTEN" localSheetId="0">#REF!</definedName>
    <definedName name="BASE_CONTEN">#REF!</definedName>
    <definedName name="BBB" localSheetId="1">#REF!</definedName>
    <definedName name="BBB" localSheetId="0">#REF!</definedName>
    <definedName name="BBB">#REF!</definedName>
    <definedName name="BLOCK_4" localSheetId="1">#REF!</definedName>
    <definedName name="BLOCK_4" localSheetId="0">#REF!</definedName>
    <definedName name="BLOCK_4">#REF!</definedName>
    <definedName name="BLOCK_6" localSheetId="1">#REF!</definedName>
    <definedName name="BLOCK_6" localSheetId="0">#REF!</definedName>
    <definedName name="BLOCK_6">#REF!</definedName>
    <definedName name="BLOCK_8" localSheetId="1">#REF!</definedName>
    <definedName name="BLOCK_8" localSheetId="0">#REF!</definedName>
    <definedName name="BLOCK_8">#REF!</definedName>
    <definedName name="BLOCK_CALADO" localSheetId="1">#REF!</definedName>
    <definedName name="BLOCK_CALADO" localSheetId="0">#REF!</definedName>
    <definedName name="BLOCK_CALADO">#REF!</definedName>
    <definedName name="bloque8" localSheetId="1">#REF!</definedName>
    <definedName name="bloque8" localSheetId="0">#REF!</definedName>
    <definedName name="bloque8">#REF!</definedName>
    <definedName name="BOMBA_ACHIQUE" localSheetId="1">#REF!</definedName>
    <definedName name="BOMBA_ACHIQUE" localSheetId="0">#REF!</definedName>
    <definedName name="BOMBA_ACHIQUE">#REF!</definedName>
    <definedName name="BOMBILLAS_1500W">[13]INSU!$B$42</definedName>
    <definedName name="BOQUILLA_FREGADERO_CROMO" localSheetId="1">#REF!</definedName>
    <definedName name="BOQUILLA_FREGADERO_CROMO" localSheetId="0">#REF!</definedName>
    <definedName name="BOQUILLA_FREGADERO_CROMO">#REF!</definedName>
    <definedName name="BOQUILLA_LAVADERO_CROMO" localSheetId="1">#REF!</definedName>
    <definedName name="BOQUILLA_LAVADERO_CROMO" localSheetId="0">#REF!</definedName>
    <definedName name="BOQUILLA_LAVADERO_CROMO">#REF!</definedName>
    <definedName name="BOTE" localSheetId="1">#REF!</definedName>
    <definedName name="BOTE" localSheetId="0">#REF!</definedName>
    <definedName name="BOTE">#REF!</definedName>
    <definedName name="BREAKERS" localSheetId="1">#REF!</definedName>
    <definedName name="BREAKERS" localSheetId="0">#REF!</definedName>
    <definedName name="BREAKERS">#REF!</definedName>
    <definedName name="BREAKERS_15A" localSheetId="1">#REF!</definedName>
    <definedName name="BREAKERS_15A" localSheetId="0">#REF!</definedName>
    <definedName name="BREAKERS_15A">#REF!</definedName>
    <definedName name="BREAKERS_20A" localSheetId="1">#REF!</definedName>
    <definedName name="BREAKERS_20A" localSheetId="0">#REF!</definedName>
    <definedName name="BREAKERS_20A">#REF!</definedName>
    <definedName name="BREAKERS_30A" localSheetId="1">#REF!</definedName>
    <definedName name="BREAKERS_30A" localSheetId="0">#REF!</definedName>
    <definedName name="BREAKERS_30A">#REF!</definedName>
    <definedName name="BRIGADATOPOGRAFICA">[7]M.O.!$C$9</definedName>
    <definedName name="BVNBVNBV" localSheetId="1">[14]M.O.!#REF!</definedName>
    <definedName name="BVNBVNBV" localSheetId="0">[14]M.O.!#REF!</definedName>
    <definedName name="BVNBVNBV">[14]M.O.!#REF!</definedName>
    <definedName name="C._ADICIONAL">#N/A</definedName>
    <definedName name="caballeteasbecto" localSheetId="1">[15]precios!#REF!</definedName>
    <definedName name="caballeteasbecto" localSheetId="0">[15]precios!#REF!</definedName>
    <definedName name="caballeteasbecto">[15]precios!#REF!</definedName>
    <definedName name="caballeteasbeto" localSheetId="1">[15]precios!#REF!</definedName>
    <definedName name="caballeteasbeto" localSheetId="0">[15]precios!#REF!</definedName>
    <definedName name="caballeteasbeto">[15]precios!#REF!</definedName>
    <definedName name="CAJA_2x4_12" localSheetId="1">#REF!</definedName>
    <definedName name="CAJA_2x4_12" localSheetId="0">#REF!</definedName>
    <definedName name="CAJA_2x4_12">#REF!</definedName>
    <definedName name="CAJA_2x4_34" localSheetId="1">#REF!</definedName>
    <definedName name="CAJA_2x4_34" localSheetId="0">#REF!</definedName>
    <definedName name="CAJA_2x4_34">#REF!</definedName>
    <definedName name="CAJA_OCTAGONAL" localSheetId="1">#REF!</definedName>
    <definedName name="CAJA_OCTAGONAL" localSheetId="0">#REF!</definedName>
    <definedName name="CAJA_OCTAGONAL">#REF!</definedName>
    <definedName name="Cal" localSheetId="1">#REF!</definedName>
    <definedName name="Cal" localSheetId="0">#REF!</definedName>
    <definedName name="Cal">#REF!</definedName>
    <definedName name="CALICHE" localSheetId="1">#REF!</definedName>
    <definedName name="CALICHE" localSheetId="0">#REF!</definedName>
    <definedName name="CALICHE">#REF!</definedName>
    <definedName name="CAMION_BOTE" localSheetId="1">#REF!</definedName>
    <definedName name="CAMION_BOTE" localSheetId="0">#REF!</definedName>
    <definedName name="CAMION_BOTE">#REF!</definedName>
    <definedName name="CARACOL" localSheetId="1">[8]M.O.!#REF!</definedName>
    <definedName name="CARACOL" localSheetId="0">[8]M.O.!#REF!</definedName>
    <definedName name="CARACOL">[8]M.O.!#REF!</definedName>
    <definedName name="CARANTEPECHO" localSheetId="1">[7]M.O.!#REF!</definedName>
    <definedName name="CARANTEPECHO" localSheetId="0">[7]M.O.!#REF!</definedName>
    <definedName name="CARANTEPECHO">[7]M.O.!#REF!</definedName>
    <definedName name="CARCOL30" localSheetId="1">[7]M.O.!#REF!</definedName>
    <definedName name="CARCOL30" localSheetId="0">[7]M.O.!#REF!</definedName>
    <definedName name="CARCOL30">[7]M.O.!#REF!</definedName>
    <definedName name="CARCOL50" localSheetId="1">[7]M.O.!#REF!</definedName>
    <definedName name="CARCOL50" localSheetId="0">[7]M.O.!#REF!</definedName>
    <definedName name="CARCOL50">[7]M.O.!#REF!</definedName>
    <definedName name="CARCOLAMARRE" localSheetId="1">[7]M.O.!#REF!</definedName>
    <definedName name="CARCOLAMARRE" localSheetId="0">[7]M.O.!#REF!</definedName>
    <definedName name="CARCOLAMARRE">[7]M.O.!#REF!</definedName>
    <definedName name="CARGA_SOCIAL" localSheetId="1">#REF!</definedName>
    <definedName name="CARGA_SOCIAL" localSheetId="0">#REF!</definedName>
    <definedName name="CARGA_SOCIAL">#REF!</definedName>
    <definedName name="CARLOSAPLA" localSheetId="1">[7]M.O.!#REF!</definedName>
    <definedName name="CARLOSAPLA" localSheetId="0">[7]M.O.!#REF!</definedName>
    <definedName name="CARLOSAPLA">[7]M.O.!#REF!</definedName>
    <definedName name="CARLOSAVARIASAGUAS" localSheetId="1">[7]M.O.!#REF!</definedName>
    <definedName name="CARLOSAVARIASAGUAS" localSheetId="0">[7]M.O.!#REF!</definedName>
    <definedName name="CARLOSAVARIASAGUAS">[7]M.O.!#REF!</definedName>
    <definedName name="CARMURO" localSheetId="1">[7]M.O.!#REF!</definedName>
    <definedName name="CARMURO" localSheetId="0">[7]M.O.!#REF!</definedName>
    <definedName name="CARMURO">[7]M.O.!#REF!</definedName>
    <definedName name="CARP1" localSheetId="1">[11]INS!#REF!</definedName>
    <definedName name="CARP1" localSheetId="0">[11]INS!#REF!</definedName>
    <definedName name="CARP1">[11]INS!#REF!</definedName>
    <definedName name="CARP2" localSheetId="1">[11]INS!#REF!</definedName>
    <definedName name="CARP2" localSheetId="0">[11]INS!#REF!</definedName>
    <definedName name="CARP2">[11]INS!#REF!</definedName>
    <definedName name="CARPDINTEL" localSheetId="1">[7]M.O.!#REF!</definedName>
    <definedName name="CARPDINTEL" localSheetId="0">[7]M.O.!#REF!</definedName>
    <definedName name="CARPDINTEL">[7]M.O.!#REF!</definedName>
    <definedName name="CARPINTERIA_COL_PERIMETRO" localSheetId="1">#REF!</definedName>
    <definedName name="CARPINTERIA_COL_PERIMETRO" localSheetId="0">#REF!</definedName>
    <definedName name="CARPINTERIA_COL_PERIMETRO">#REF!</definedName>
    <definedName name="CARPINTERIA_INSTAL_COL_PERIMETRO" localSheetId="1">#REF!</definedName>
    <definedName name="CARPINTERIA_INSTAL_COL_PERIMETRO" localSheetId="0">#REF!</definedName>
    <definedName name="CARPINTERIA_INSTAL_COL_PERIMETRO">#REF!</definedName>
    <definedName name="CARPVIGA2040" localSheetId="1">[7]M.O.!#REF!</definedName>
    <definedName name="CARPVIGA2040" localSheetId="0">[7]M.O.!#REF!</definedName>
    <definedName name="CARPVIGA2040">[7]M.O.!#REF!</definedName>
    <definedName name="CARPVIGA3050" localSheetId="1">[7]M.O.!#REF!</definedName>
    <definedName name="CARPVIGA3050" localSheetId="0">[7]M.O.!#REF!</definedName>
    <definedName name="CARPVIGA3050">[7]M.O.!#REF!</definedName>
    <definedName name="CARPVIGA3060" localSheetId="1">[7]M.O.!#REF!</definedName>
    <definedName name="CARPVIGA3060" localSheetId="0">[7]M.O.!#REF!</definedName>
    <definedName name="CARPVIGA3060">[7]M.O.!#REF!</definedName>
    <definedName name="CARPVIGA4080" localSheetId="1">[7]M.O.!#REF!</definedName>
    <definedName name="CARPVIGA4080" localSheetId="0">[7]M.O.!#REF!</definedName>
    <definedName name="CARPVIGA4080">[7]M.O.!#REF!</definedName>
    <definedName name="CARRAMPA" localSheetId="1">[7]M.O.!#REF!</definedName>
    <definedName name="CARRAMPA" localSheetId="0">[7]M.O.!#REF!</definedName>
    <definedName name="CARRAMPA">[7]M.O.!#REF!</definedName>
    <definedName name="CARRETILLA" localSheetId="1">#REF!</definedName>
    <definedName name="CARRETILLA" localSheetId="0">#REF!</definedName>
    <definedName name="CARRETILLA">#REF!</definedName>
    <definedName name="CASABE" localSheetId="1">[8]M.O.!#REF!</definedName>
    <definedName name="CASABE" localSheetId="0">[8]M.O.!#REF!</definedName>
    <definedName name="CASABE">[8]M.O.!#REF!</definedName>
    <definedName name="CASBESTO" localSheetId="1">[7]M.O.!#REF!</definedName>
    <definedName name="CASBESTO" localSheetId="0">[7]M.O.!#REF!</definedName>
    <definedName name="CASBESTO">[7]M.O.!#REF!</definedName>
    <definedName name="CBLOCK10" localSheetId="1">[11]INS!#REF!</definedName>
    <definedName name="CBLOCK10" localSheetId="0">[11]INS!#REF!</definedName>
    <definedName name="CBLOCK10">[11]INS!#REF!</definedName>
    <definedName name="cell">'[16]LISTADO INSUMOS DEL 2000'!$I$29</definedName>
    <definedName name="CEMENTO" localSheetId="1">#REF!</definedName>
    <definedName name="CEMENTO" localSheetId="0">#REF!</definedName>
    <definedName name="CEMENTO">#REF!</definedName>
    <definedName name="CEMENTO_BLANCO" localSheetId="1">#REF!</definedName>
    <definedName name="CEMENTO_BLANCO" localSheetId="0">#REF!</definedName>
    <definedName name="CEMENTO_BLANCO">#REF!</definedName>
    <definedName name="CEMENTO_PVC" localSheetId="1">#REF!</definedName>
    <definedName name="CEMENTO_PVC" localSheetId="0">#REF!</definedName>
    <definedName name="CEMENTO_PVC">#REF!</definedName>
    <definedName name="CERAMICA_20x20_BLANCA" localSheetId="1">#REF!</definedName>
    <definedName name="CERAMICA_20x20_BLANCA" localSheetId="0">#REF!</definedName>
    <definedName name="CERAMICA_20x20_BLANCA">#REF!</definedName>
    <definedName name="CERAMICA_ANTIDESLIZANTE" localSheetId="1">#REF!</definedName>
    <definedName name="CERAMICA_ANTIDESLIZANTE" localSheetId="0">#REF!</definedName>
    <definedName name="CERAMICA_ANTIDESLIZANTE">#REF!</definedName>
    <definedName name="CERAMICA_PISOS_40x40" localSheetId="1">#REF!</definedName>
    <definedName name="CERAMICA_PISOS_40x40" localSheetId="0">#REF!</definedName>
    <definedName name="CERAMICA_PISOS_40x40">#REF!</definedName>
    <definedName name="CHAZO">[13]INSU!$B$104</definedName>
    <definedName name="CHAZOS" localSheetId="1">#REF!</definedName>
    <definedName name="CHAZOS" localSheetId="0">#REF!</definedName>
    <definedName name="CHAZOS">#REF!</definedName>
    <definedName name="CHEQUE_HORZ_34" localSheetId="1">#REF!</definedName>
    <definedName name="CHEQUE_HORZ_34" localSheetId="0">#REF!</definedName>
    <definedName name="CHEQUE_HORZ_34">#REF!</definedName>
    <definedName name="CHEQUE_VERT_34" localSheetId="1">#REF!</definedName>
    <definedName name="CHEQUE_VERT_34" localSheetId="0">#REF!</definedName>
    <definedName name="CHEQUE_VERT_34">#REF!</definedName>
    <definedName name="CLAVO_ACERO" localSheetId="0">[4]INSU!$D$130</definedName>
    <definedName name="CLAVO_ACERO">[5]INSU!$D$130</definedName>
    <definedName name="CLAVO_CORRIENTE" localSheetId="0">[4]INSU!$D$131</definedName>
    <definedName name="CLAVO_CORRIENTE">[5]INSU!$D$131</definedName>
    <definedName name="CLAVO_ZINC" localSheetId="1">#REF!</definedName>
    <definedName name="CLAVO_ZINC" localSheetId="0">#REF!</definedName>
    <definedName name="CLAVO_ZINC">#REF!</definedName>
    <definedName name="clavos" localSheetId="1">#REF!</definedName>
    <definedName name="clavos" localSheetId="0">#REF!</definedName>
    <definedName name="clavos">#REF!</definedName>
    <definedName name="CLAVOZINC">[17]INS!$D$767</definedName>
    <definedName name="CODIGO">#N/A</definedName>
    <definedName name="CODO_ACERO_16x25a70" localSheetId="1">#REF!</definedName>
    <definedName name="CODO_ACERO_16x25a70" localSheetId="0">#REF!</definedName>
    <definedName name="CODO_ACERO_16x25a70">#REF!</definedName>
    <definedName name="CODO_ACERO_16x25menos" localSheetId="1">#REF!</definedName>
    <definedName name="CODO_ACERO_16x25menos" localSheetId="0">#REF!</definedName>
    <definedName name="CODO_ACERO_16x25menos">#REF!</definedName>
    <definedName name="CODO_ACERO_16x45" localSheetId="1">#REF!</definedName>
    <definedName name="CODO_ACERO_16x45" localSheetId="0">#REF!</definedName>
    <definedName name="CODO_ACERO_16x45">#REF!</definedName>
    <definedName name="CODO_ACERO_16x70mas" localSheetId="1">#REF!</definedName>
    <definedName name="CODO_ACERO_16x70mas" localSheetId="0">#REF!</definedName>
    <definedName name="CODO_ACERO_16x70mas">#REF!</definedName>
    <definedName name="CODO_ACERO_16x90" localSheetId="1">#REF!</definedName>
    <definedName name="CODO_ACERO_16x90" localSheetId="0">#REF!</definedName>
    <definedName name="CODO_ACERO_16x90">#REF!</definedName>
    <definedName name="CODO_ACERO_20x90" localSheetId="1">#REF!</definedName>
    <definedName name="CODO_ACERO_20x90" localSheetId="0">#REF!</definedName>
    <definedName name="CODO_ACERO_20x90">#REF!</definedName>
    <definedName name="CODO_ACERO_3x45" localSheetId="1">#REF!</definedName>
    <definedName name="CODO_ACERO_3x45" localSheetId="0">#REF!</definedName>
    <definedName name="CODO_ACERO_3x45">#REF!</definedName>
    <definedName name="CODO_ACERO_3x90" localSheetId="1">#REF!</definedName>
    <definedName name="CODO_ACERO_3x90" localSheetId="0">#REF!</definedName>
    <definedName name="CODO_ACERO_3x90">#REF!</definedName>
    <definedName name="CODO_ACERO_4X45" localSheetId="1">#REF!</definedName>
    <definedName name="CODO_ACERO_4X45" localSheetId="0">#REF!</definedName>
    <definedName name="CODO_ACERO_4X45">#REF!</definedName>
    <definedName name="CODO_ACERO_4X90" localSheetId="1">#REF!</definedName>
    <definedName name="CODO_ACERO_4X90" localSheetId="0">#REF!</definedName>
    <definedName name="CODO_ACERO_4X90">#REF!</definedName>
    <definedName name="CODO_ACERO_6x25a70" localSheetId="1">#REF!</definedName>
    <definedName name="CODO_ACERO_6x25a70" localSheetId="0">#REF!</definedName>
    <definedName name="CODO_ACERO_6x25a70">#REF!</definedName>
    <definedName name="CODO_ACERO_6x25menos" localSheetId="1">#REF!</definedName>
    <definedName name="CODO_ACERO_6x25menos" localSheetId="0">#REF!</definedName>
    <definedName name="CODO_ACERO_6x25menos">#REF!</definedName>
    <definedName name="CODO_ACERO_6x70mas" localSheetId="1">#REF!</definedName>
    <definedName name="CODO_ACERO_6x70mas" localSheetId="0">#REF!</definedName>
    <definedName name="CODO_ACERO_6x70mas">#REF!</definedName>
    <definedName name="CODO_ACERO_8x25a70" localSheetId="1">#REF!</definedName>
    <definedName name="CODO_ACERO_8x25a70" localSheetId="0">#REF!</definedName>
    <definedName name="CODO_ACERO_8x25a70">#REF!</definedName>
    <definedName name="CODO_ACERO_8x25menos" localSheetId="1">#REF!</definedName>
    <definedName name="CODO_ACERO_8x25menos" localSheetId="0">#REF!</definedName>
    <definedName name="CODO_ACERO_8x25menos">#REF!</definedName>
    <definedName name="CODO_ACERO_8x45" localSheetId="1">#REF!</definedName>
    <definedName name="CODO_ACERO_8x45" localSheetId="0">#REF!</definedName>
    <definedName name="CODO_ACERO_8x45">#REF!</definedName>
    <definedName name="CODO_ACERO_8x70mas" localSheetId="1">#REF!</definedName>
    <definedName name="CODO_ACERO_8x70mas" localSheetId="0">#REF!</definedName>
    <definedName name="CODO_ACERO_8x70mas">#REF!</definedName>
    <definedName name="CODO_ACERO_8x90" localSheetId="1">#REF!</definedName>
    <definedName name="CODO_ACERO_8x90" localSheetId="0">#REF!</definedName>
    <definedName name="CODO_ACERO_8x90">#REF!</definedName>
    <definedName name="CODO_CPVC_12x90" localSheetId="1">#REF!</definedName>
    <definedName name="CODO_CPVC_12x90" localSheetId="0">#REF!</definedName>
    <definedName name="CODO_CPVC_12x90">#REF!</definedName>
    <definedName name="CODO_ELEC_1" localSheetId="1">#REF!</definedName>
    <definedName name="CODO_ELEC_1" localSheetId="0">#REF!</definedName>
    <definedName name="CODO_ELEC_1">#REF!</definedName>
    <definedName name="CODO_ELEC_12" localSheetId="1">#REF!</definedName>
    <definedName name="CODO_ELEC_12" localSheetId="0">#REF!</definedName>
    <definedName name="CODO_ELEC_12">#REF!</definedName>
    <definedName name="CODO_ELEC_1y12" localSheetId="1">#REF!</definedName>
    <definedName name="CODO_ELEC_1y12" localSheetId="0">#REF!</definedName>
    <definedName name="CODO_ELEC_1y12">#REF!</definedName>
    <definedName name="CODO_ELEC_2" localSheetId="1">#REF!</definedName>
    <definedName name="CODO_ELEC_2" localSheetId="0">#REF!</definedName>
    <definedName name="CODO_ELEC_2">#REF!</definedName>
    <definedName name="CODO_ELEC_34" localSheetId="1">#REF!</definedName>
    <definedName name="CODO_ELEC_34" localSheetId="0">#REF!</definedName>
    <definedName name="CODO_ELEC_34">#REF!</definedName>
    <definedName name="CODO_HG_1_12_x90" localSheetId="1">#REF!</definedName>
    <definedName name="CODO_HG_1_12_x90" localSheetId="0">#REF!</definedName>
    <definedName name="CODO_HG_1_12_x90">#REF!</definedName>
    <definedName name="CODO_HG_12x90" localSheetId="1">#REF!</definedName>
    <definedName name="CODO_HG_12x90" localSheetId="0">#REF!</definedName>
    <definedName name="CODO_HG_12x90">#REF!</definedName>
    <definedName name="CODO_HG_1x90" localSheetId="1">#REF!</definedName>
    <definedName name="CODO_HG_1x90" localSheetId="0">#REF!</definedName>
    <definedName name="CODO_HG_1x90">#REF!</definedName>
    <definedName name="CODO_HG_1y12x90" localSheetId="1">#REF!</definedName>
    <definedName name="CODO_HG_1y12x90" localSheetId="0">#REF!</definedName>
    <definedName name="CODO_HG_1y12x90">#REF!</definedName>
    <definedName name="CODO_HG_2x90" localSheetId="1">#REF!</definedName>
    <definedName name="CODO_HG_2x90" localSheetId="0">#REF!</definedName>
    <definedName name="CODO_HG_2x90">#REF!</definedName>
    <definedName name="CODO_HG_34x90" localSheetId="1">#REF!</definedName>
    <definedName name="CODO_HG_34x90" localSheetId="0">#REF!</definedName>
    <definedName name="CODO_HG_34x90">#REF!</definedName>
    <definedName name="CODO_PVC_DRE_2x45" localSheetId="1">#REF!</definedName>
    <definedName name="CODO_PVC_DRE_2x45" localSheetId="0">#REF!</definedName>
    <definedName name="CODO_PVC_DRE_2x45">#REF!</definedName>
    <definedName name="CODO_PVC_DRE_2x90" localSheetId="1">#REF!</definedName>
    <definedName name="CODO_PVC_DRE_2x90" localSheetId="0">#REF!</definedName>
    <definedName name="CODO_PVC_DRE_2x90">#REF!</definedName>
    <definedName name="CODO_PVC_DRE_3x45" localSheetId="1">#REF!</definedName>
    <definedName name="CODO_PVC_DRE_3x45" localSheetId="0">#REF!</definedName>
    <definedName name="CODO_PVC_DRE_3x45">#REF!</definedName>
    <definedName name="CODO_PVC_DRE_3x90" localSheetId="1">#REF!</definedName>
    <definedName name="CODO_PVC_DRE_3x90" localSheetId="0">#REF!</definedName>
    <definedName name="CODO_PVC_DRE_3x90">#REF!</definedName>
    <definedName name="CODO_PVC_DRE_4x45" localSheetId="1">#REF!</definedName>
    <definedName name="CODO_PVC_DRE_4x45" localSheetId="0">#REF!</definedName>
    <definedName name="CODO_PVC_DRE_4x45">#REF!</definedName>
    <definedName name="CODO_PVC_DRE_4x90" localSheetId="1">#REF!</definedName>
    <definedName name="CODO_PVC_DRE_4x90" localSheetId="0">#REF!</definedName>
    <definedName name="CODO_PVC_DRE_4x90">#REF!</definedName>
    <definedName name="CODO_PVC_PRES_12x90" localSheetId="1">#REF!</definedName>
    <definedName name="CODO_PVC_PRES_12x90" localSheetId="0">#REF!</definedName>
    <definedName name="CODO_PVC_PRES_12x90">#REF!</definedName>
    <definedName name="CODO_PVC_PRES_1x90" localSheetId="1">#REF!</definedName>
    <definedName name="CODO_PVC_PRES_1x90" localSheetId="0">#REF!</definedName>
    <definedName name="CODO_PVC_PRES_1x90">#REF!</definedName>
    <definedName name="COLA_EXT_LAVAMANOS_PVC_1_14x8" localSheetId="1">#REF!</definedName>
    <definedName name="COLA_EXT_LAVAMANOS_PVC_1_14x8" localSheetId="0">#REF!</definedName>
    <definedName name="COLA_EXT_LAVAMANOS_PVC_1_14x8">#REF!</definedName>
    <definedName name="COLC1" localSheetId="1">#REF!</definedName>
    <definedName name="COLC1" localSheetId="0">#REF!</definedName>
    <definedName name="COLC1">#REF!</definedName>
    <definedName name="COLC2" localSheetId="1">#REF!</definedName>
    <definedName name="COLC2" localSheetId="0">#REF!</definedName>
    <definedName name="COLC2">#REF!</definedName>
    <definedName name="COLC3CIR" localSheetId="1">#REF!</definedName>
    <definedName name="COLC3CIR" localSheetId="0">#REF!</definedName>
    <definedName name="COLC3CIR">#REF!</definedName>
    <definedName name="COLC4" localSheetId="1">#REF!</definedName>
    <definedName name="COLC4" localSheetId="0">#REF!</definedName>
    <definedName name="COLC4">#REF!</definedName>
    <definedName name="COLOC_BLOCK4" localSheetId="1">#REF!</definedName>
    <definedName name="COLOC_BLOCK4" localSheetId="0">#REF!</definedName>
    <definedName name="COLOC_BLOCK4">#REF!</definedName>
    <definedName name="COLOC_BLOCK6" localSheetId="1">#REF!</definedName>
    <definedName name="COLOC_BLOCK6" localSheetId="0">#REF!</definedName>
    <definedName name="COLOC_BLOCK6">#REF!</definedName>
    <definedName name="COLOC_BLOCK8" localSheetId="1">#REF!</definedName>
    <definedName name="COLOC_BLOCK8" localSheetId="0">#REF!</definedName>
    <definedName name="COLOC_BLOCK8">#REF!</definedName>
    <definedName name="COLOC_TUB_PEAD_16" localSheetId="1">#REF!</definedName>
    <definedName name="COLOC_TUB_PEAD_16" localSheetId="0">#REF!</definedName>
    <definedName name="COLOC_TUB_PEAD_16">#REF!</definedName>
    <definedName name="COLOC_TUB_PEAD_20" localSheetId="1">#REF!</definedName>
    <definedName name="COLOC_TUB_PEAD_20" localSheetId="0">#REF!</definedName>
    <definedName name="COLOC_TUB_PEAD_20">#REF!</definedName>
    <definedName name="COLOC_TUB_PEAD_8" localSheetId="1">#REF!</definedName>
    <definedName name="COLOC_TUB_PEAD_8" localSheetId="0">#REF!</definedName>
    <definedName name="COLOC_TUB_PEAD_8">#REF!</definedName>
    <definedName name="COMPRESOR" localSheetId="1">#REF!</definedName>
    <definedName name="COMPRESOR" localSheetId="0">#REF!</definedName>
    <definedName name="COMPRESOR">#REF!</definedName>
    <definedName name="COMPUERTA_1x1_VOLANTA" localSheetId="1">#REF!</definedName>
    <definedName name="COMPUERTA_1x1_VOLANTA" localSheetId="0">#REF!</definedName>
    <definedName name="COMPUERTA_1x1_VOLANTA">#REF!</definedName>
    <definedName name="CONTEN" localSheetId="1">#REF!</definedName>
    <definedName name="CONTEN" localSheetId="0">#REF!</definedName>
    <definedName name="CONTEN">#REF!</definedName>
    <definedName name="COPIA" localSheetId="1">[6]INS!#REF!</definedName>
    <definedName name="COPIA" localSheetId="0">[6]INS!#REF!</definedName>
    <definedName name="COPIA">[6]INS!#REF!</definedName>
    <definedName name="CRUZ_HG_1_12" localSheetId="1">#REF!</definedName>
    <definedName name="CRUZ_HG_1_12" localSheetId="0">#REF!</definedName>
    <definedName name="CRUZ_HG_1_12">#REF!</definedName>
    <definedName name="cuadro" localSheetId="1">[12]ADDENDA!#REF!</definedName>
    <definedName name="cuadro" localSheetId="0">[12]ADDENDA!#REF!</definedName>
    <definedName name="cuadro">[12]ADDENDA!#REF!</definedName>
    <definedName name="CUBETA_5Gls" localSheetId="1">#REF!</definedName>
    <definedName name="CUBETA_5Gls" localSheetId="0">#REF!</definedName>
    <definedName name="CUBETA_5Gls">#REF!</definedName>
    <definedName name="CUBIC._ANTERIOR">#N/A</definedName>
    <definedName name="CUBICACION">#N/A</definedName>
    <definedName name="CUBICADO">#N/A</definedName>
    <definedName name="CUBO_GOMA" localSheetId="1">#REF!</definedName>
    <definedName name="CUBO_GOMA" localSheetId="0">#REF!</definedName>
    <definedName name="CUBO_GOMA">#REF!</definedName>
    <definedName name="CUBREFALTA_INODORO_CROMO_38" localSheetId="1">#REF!</definedName>
    <definedName name="CUBREFALTA_INODORO_CROMO_38" localSheetId="0">#REF!</definedName>
    <definedName name="CUBREFALTA_INODORO_CROMO_38">#REF!</definedName>
    <definedName name="CURVA_ELEC_PVC_12" localSheetId="1">#REF!</definedName>
    <definedName name="CURVA_ELEC_PVC_12" localSheetId="0">#REF!</definedName>
    <definedName name="CURVA_ELEC_PVC_12">#REF!</definedName>
    <definedName name="CURVA_ELEC_PVC_34" localSheetId="1">#REF!</definedName>
    <definedName name="CURVA_ELEC_PVC_34" localSheetId="0">#REF!</definedName>
    <definedName name="CURVA_ELEC_PVC_34">#REF!</definedName>
    <definedName name="CUT_OUT_100AMP" localSheetId="1">#REF!</definedName>
    <definedName name="CUT_OUT_100AMP" localSheetId="0">#REF!</definedName>
    <definedName name="CUT_OUT_100AMP">#REF!</definedName>
    <definedName name="CUT_OUT_200AMP" localSheetId="1">#REF!</definedName>
    <definedName name="CUT_OUT_200AMP" localSheetId="0">#REF!</definedName>
    <definedName name="CUT_OUT_200AMP">#REF!</definedName>
    <definedName name="CZINC" localSheetId="1">[7]M.O.!#REF!</definedName>
    <definedName name="CZINC" localSheetId="0">[7]M.O.!#REF!</definedName>
    <definedName name="CZINC">[7]M.O.!#REF!</definedName>
    <definedName name="D" localSheetId="1">#REF!</definedName>
    <definedName name="D" localSheetId="0">#REF!</definedName>
    <definedName name="D">#REF!</definedName>
    <definedName name="derop" localSheetId="1">[9]M.O.!#REF!</definedName>
    <definedName name="derop" localSheetId="0">[10]M.O.!#REF!</definedName>
    <definedName name="derop">[9]M.O.!#REF!</definedName>
    <definedName name="DERRETIDO_BCO" localSheetId="1">#REF!</definedName>
    <definedName name="DERRETIDO_BCO" localSheetId="0">#REF!</definedName>
    <definedName name="DERRETIDO_BCO">#REF!</definedName>
    <definedName name="DESAGUE_DOBLE_FREGADERO_PVC" localSheetId="1">#REF!</definedName>
    <definedName name="DESAGUE_DOBLE_FREGADERO_PVC" localSheetId="0">#REF!</definedName>
    <definedName name="DESAGUE_DOBLE_FREGADERO_PVC">#REF!</definedName>
    <definedName name="DESCRIPCION">#N/A</definedName>
    <definedName name="desencofrado" localSheetId="1">#REF!</definedName>
    <definedName name="desencofrado" localSheetId="0">#REF!</definedName>
    <definedName name="desencofrado">#REF!</definedName>
    <definedName name="DESENCOFRADO_COLS" localSheetId="0">[4]MO!$B$256</definedName>
    <definedName name="DESENCOFRADO_COLS">[5]MO!$B$256</definedName>
    <definedName name="DESENCOFRADO_LOSA" localSheetId="1">#REF!</definedName>
    <definedName name="DESENCOFRADO_LOSA" localSheetId="0">#REF!</definedName>
    <definedName name="DESENCOFRADO_LOSA">#REF!</definedName>
    <definedName name="DESENCOFRADO_MURO" localSheetId="1">#REF!</definedName>
    <definedName name="DESENCOFRADO_MURO" localSheetId="0">#REF!</definedName>
    <definedName name="DESENCOFRADO_MURO">#REF!</definedName>
    <definedName name="DESENCOFRADO_VIGA" localSheetId="1">#REF!</definedName>
    <definedName name="DESENCOFRADO_VIGA" localSheetId="0">#REF!</definedName>
    <definedName name="DESENCOFRADO_VIGA">#REF!</definedName>
    <definedName name="desencofradovigas" localSheetId="1">#REF!</definedName>
    <definedName name="desencofradovigas" localSheetId="0">#REF!</definedName>
    <definedName name="desencofradovigas">#REF!</definedName>
    <definedName name="DIA" localSheetId="1">#REF!</definedName>
    <definedName name="DIA" localSheetId="0">#REF!</definedName>
    <definedName name="DIA">#REF!</definedName>
    <definedName name="DIOS" localSheetId="1">#REF!</definedName>
    <definedName name="DIOS" localSheetId="0">#REF!</definedName>
    <definedName name="DIOS">#REF!</definedName>
    <definedName name="DISTRIBUCION_DE_AREAS_POR_NIVEL" localSheetId="1">#REF!</definedName>
    <definedName name="DISTRIBUCION_DE_AREAS_POR_NIVEL" localSheetId="0">#REF!</definedName>
    <definedName name="DISTRIBUCION_DE_AREAS_POR_NIVEL">#REF!</definedName>
    <definedName name="donatelo" localSheetId="1">[18]INS!#REF!</definedName>
    <definedName name="donatelo" localSheetId="0">[19]INS!#REF!</definedName>
    <definedName name="donatelo">[18]INS!#REF!</definedName>
    <definedName name="DUCHA_PLASTICA_CALIENTE_CROMO_12" localSheetId="1">#REF!</definedName>
    <definedName name="DUCHA_PLASTICA_CALIENTE_CROMO_12" localSheetId="0">#REF!</definedName>
    <definedName name="DUCHA_PLASTICA_CALIENTE_CROMO_12">#REF!</definedName>
    <definedName name="e" localSheetId="1">#REF!</definedName>
    <definedName name="e" localSheetId="0">#REF!</definedName>
    <definedName name="e">#REF!</definedName>
    <definedName name="ELECTRODOS" localSheetId="1">#REF!</definedName>
    <definedName name="ELECTRODOS" localSheetId="0">#REF!</definedName>
    <definedName name="ELECTRODOS">#REF!</definedName>
    <definedName name="ENCACHE" localSheetId="1">#REF!</definedName>
    <definedName name="ENCACHE" localSheetId="0">#REF!</definedName>
    <definedName name="ENCACHE">#REF!</definedName>
    <definedName name="ENCOF_COLS_1" localSheetId="0">[4]MO!$B$247</definedName>
    <definedName name="ENCOF_COLS_1">[5]MO!$B$247</definedName>
    <definedName name="ENCOF_DES_TC_COL_VIGA_AMARRE" localSheetId="1">#REF!</definedName>
    <definedName name="ENCOF_DES_TC_COL_VIGA_AMARRE" localSheetId="0">#REF!</definedName>
    <definedName name="ENCOF_DES_TC_COL_VIGA_AMARRE">#REF!</definedName>
    <definedName name="ENCOF_DES_TC_COL50" localSheetId="1">#REF!</definedName>
    <definedName name="ENCOF_DES_TC_COL50" localSheetId="0">#REF!</definedName>
    <definedName name="ENCOF_DES_TC_COL50">#REF!</definedName>
    <definedName name="ENCOF_DES_TC_DINTEL_ML" localSheetId="1">#REF!</definedName>
    <definedName name="ENCOF_DES_TC_DINTEL_ML" localSheetId="0">#REF!</definedName>
    <definedName name="ENCOF_DES_TC_DINTEL_ML">#REF!</definedName>
    <definedName name="ENCOF_DES_TC_MUROS" localSheetId="1">#REF!</definedName>
    <definedName name="ENCOF_DES_TC_MUROS" localSheetId="0">#REF!</definedName>
    <definedName name="ENCOF_DES_TC_MUROS">#REF!</definedName>
    <definedName name="ENCOF_TC_LOSA" localSheetId="1">#REF!</definedName>
    <definedName name="ENCOF_TC_LOSA" localSheetId="0">#REF!</definedName>
    <definedName name="ENCOF_TC_LOSA">#REF!</definedName>
    <definedName name="ENCOF_TC_MURO_1" localSheetId="1">#REF!</definedName>
    <definedName name="ENCOF_TC_MURO_1" localSheetId="0">#REF!</definedName>
    <definedName name="ENCOF_TC_MURO_1">#REF!</definedName>
    <definedName name="ENCOFRADO_COL_RETALLE_0.10" localSheetId="1">#REF!</definedName>
    <definedName name="ENCOFRADO_COL_RETALLE_0.10" localSheetId="0">#REF!</definedName>
    <definedName name="ENCOFRADO_COL_RETALLE_0.10">#REF!</definedName>
    <definedName name="ENCOFRADO_ESCALERA" localSheetId="1">#REF!</definedName>
    <definedName name="ENCOFRADO_ESCALERA" localSheetId="0">#REF!</definedName>
    <definedName name="ENCOFRADO_ESCALERA">#REF!</definedName>
    <definedName name="ENCOFRADO_LOSA" localSheetId="1">#REF!</definedName>
    <definedName name="ENCOFRADO_LOSA" localSheetId="0">#REF!</definedName>
    <definedName name="ENCOFRADO_LOSA">#REF!</definedName>
    <definedName name="ENCOFRADO_MUROS" localSheetId="1">#REF!</definedName>
    <definedName name="ENCOFRADO_MUROS" localSheetId="0">#REF!</definedName>
    <definedName name="ENCOFRADO_MUROS">#REF!</definedName>
    <definedName name="ENCOFRADO_MUROS_CONFECC" localSheetId="1">#REF!</definedName>
    <definedName name="ENCOFRADO_MUROS_CONFECC" localSheetId="0">#REF!</definedName>
    <definedName name="ENCOFRADO_MUROS_CONFECC">#REF!</definedName>
    <definedName name="ENCOFRADO_MUROS_instalacion" localSheetId="1">#REF!</definedName>
    <definedName name="ENCOFRADO_MUROS_instalacion" localSheetId="0">#REF!</definedName>
    <definedName name="ENCOFRADO_MUROS_instalacion">#REF!</definedName>
    <definedName name="ENCOFRADO_VIGA" localSheetId="1">#REF!</definedName>
    <definedName name="ENCOFRADO_VIGA" localSheetId="0">#REF!</definedName>
    <definedName name="ENCOFRADO_VIGA">#REF!</definedName>
    <definedName name="ENCOFRADO_VIGA_AMARRE_20x20" localSheetId="1">#REF!</definedName>
    <definedName name="ENCOFRADO_VIGA_AMARRE_20x20" localSheetId="0">#REF!</definedName>
    <definedName name="ENCOFRADO_VIGA_AMARRE_20x20">#REF!</definedName>
    <definedName name="ENCOFRADO_VIGA_FONDO" localSheetId="1">#REF!</definedName>
    <definedName name="ENCOFRADO_VIGA_FONDO" localSheetId="0">#REF!</definedName>
    <definedName name="ENCOFRADO_VIGA_FONDO">#REF!</definedName>
    <definedName name="ENCOFRADO_VIGA_GUARDERA" localSheetId="1">#REF!</definedName>
    <definedName name="ENCOFRADO_VIGA_GUARDERA" localSheetId="0">#REF!</definedName>
    <definedName name="ENCOFRADO_VIGA_GUARDERA">#REF!</definedName>
    <definedName name="encofradocolumna" localSheetId="1">#REF!</definedName>
    <definedName name="encofradocolumna" localSheetId="0">#REF!</definedName>
    <definedName name="encofradocolumna">#REF!</definedName>
    <definedName name="encofradorampa" localSheetId="1">#REF!</definedName>
    <definedName name="encofradorampa" localSheetId="0">#REF!</definedName>
    <definedName name="encofradorampa">#REF!</definedName>
    <definedName name="ESCALON_17x30" localSheetId="1">#REF!</definedName>
    <definedName name="ESCALON_17x30" localSheetId="0">#REF!</definedName>
    <definedName name="ESCALON_17x30">#REF!</definedName>
    <definedName name="ESCOBILLON" localSheetId="1">#REF!</definedName>
    <definedName name="ESCOBILLON" localSheetId="0">#REF!</definedName>
    <definedName name="ESCOBILLON">#REF!</definedName>
    <definedName name="ESTAMPADO" localSheetId="1">#REF!</definedName>
    <definedName name="ESTAMPADO" localSheetId="0">#REF!</definedName>
    <definedName name="ESTAMPADO">#REF!</definedName>
    <definedName name="ESTOPA" localSheetId="1">#REF!</definedName>
    <definedName name="ESTOPA" localSheetId="0">#REF!</definedName>
    <definedName name="ESTOPA">#REF!</definedName>
    <definedName name="expl" localSheetId="1">[12]ADDENDA!#REF!</definedName>
    <definedName name="expl" localSheetId="0">[12]ADDENDA!#REF!</definedName>
    <definedName name="expl">[12]ADDENDA!#REF!</definedName>
    <definedName name="Extracción_IM" localSheetId="1">#REF!</definedName>
    <definedName name="Extracción_IM" localSheetId="0">#REF!</definedName>
    <definedName name="Extracción_IM">#REF!</definedName>
    <definedName name="FIOR" localSheetId="1">#REF!</definedName>
    <definedName name="FIOR" localSheetId="0">#REF!</definedName>
    <definedName name="FIOR">#REF!</definedName>
    <definedName name="FREGADERO_DOBLE_ACERO_INOX" localSheetId="1">#REF!</definedName>
    <definedName name="FREGADERO_DOBLE_ACERO_INOX" localSheetId="0">#REF!</definedName>
    <definedName name="FREGADERO_DOBLE_ACERO_INOX">#REF!</definedName>
    <definedName name="FREGADERO_SENCILLO_ACERO_INOX" localSheetId="1">#REF!</definedName>
    <definedName name="FREGADERO_SENCILLO_ACERO_INOX" localSheetId="0">#REF!</definedName>
    <definedName name="FREGADERO_SENCILLO_ACERO_INOX">#REF!</definedName>
    <definedName name="FSDFS" localSheetId="1">#REF!</definedName>
    <definedName name="FSDFS" localSheetId="0">#REF!</definedName>
    <definedName name="FSDFS">#REF!</definedName>
    <definedName name="GAS_CIL" localSheetId="1">#REF!</definedName>
    <definedName name="GAS_CIL" localSheetId="0">#REF!</definedName>
    <definedName name="GAS_CIL">#REF!</definedName>
    <definedName name="GASOIL" localSheetId="1">#REF!</definedName>
    <definedName name="GASOIL" localSheetId="0">#REF!</definedName>
    <definedName name="GASOIL">#REF!</definedName>
    <definedName name="GASOLINA">[11]INS!$D$561</definedName>
    <definedName name="GAVIONES" localSheetId="1">#REF!</definedName>
    <definedName name="GAVIONES" localSheetId="0">#REF!</definedName>
    <definedName name="GAVIONES">#REF!</definedName>
    <definedName name="GENERADOR_DIESEL_400KW" localSheetId="1">#REF!</definedName>
    <definedName name="GENERADOR_DIESEL_400KW" localSheetId="0">#REF!</definedName>
    <definedName name="GENERADOR_DIESEL_400KW">#REF!</definedName>
    <definedName name="GRANITO_30x30" localSheetId="1">#REF!</definedName>
    <definedName name="GRANITO_30x30" localSheetId="0">#REF!</definedName>
    <definedName name="GRANITO_30x30">#REF!</definedName>
    <definedName name="GRANITO_40x40" localSheetId="1">#REF!</definedName>
    <definedName name="GRANITO_40x40" localSheetId="0">#REF!</definedName>
    <definedName name="GRANITO_40x40">#REF!</definedName>
    <definedName name="GRANITO_FONDO_BCO_30x30" localSheetId="1">#REF!</definedName>
    <definedName name="GRANITO_FONDO_BCO_30x30" localSheetId="0">#REF!</definedName>
    <definedName name="GRANITO_FONDO_BCO_30x30">#REF!</definedName>
    <definedName name="GRANITO_FONDO_GRIS" localSheetId="1">#REF!</definedName>
    <definedName name="GRANITO_FONDO_GRIS" localSheetId="0">#REF!</definedName>
    <definedName name="GRANITO_FONDO_GRIS">#REF!</definedName>
    <definedName name="Grava" localSheetId="1">#REF!</definedName>
    <definedName name="Grava" localSheetId="0">#REF!</definedName>
    <definedName name="Grava">#REF!</definedName>
    <definedName name="GRUA" localSheetId="1">#REF!</definedName>
    <definedName name="GRUA" localSheetId="0">#REF!</definedName>
    <definedName name="GRUA">#REF!</definedName>
    <definedName name="GT" localSheetId="1">#REF!</definedName>
    <definedName name="GT" localSheetId="0">#REF!</definedName>
    <definedName name="GT">#REF!</definedName>
    <definedName name="HACHA" localSheetId="1">#REF!</definedName>
    <definedName name="HACHA" localSheetId="0">#REF!</definedName>
    <definedName name="HACHA">#REF!</definedName>
    <definedName name="HERR_MENO" localSheetId="1">#REF!</definedName>
    <definedName name="HERR_MENO" localSheetId="0">#REF!</definedName>
    <definedName name="HERR_MENO">#REF!</definedName>
    <definedName name="HILO" localSheetId="1">#REF!</definedName>
    <definedName name="HILO" localSheetId="0">#REF!</definedName>
    <definedName name="HILO">#REF!</definedName>
    <definedName name="Horm_124_TrompoyWinche" localSheetId="1">#REF!</definedName>
    <definedName name="Horm_124_TrompoyWinche" localSheetId="0">#REF!</definedName>
    <definedName name="Horm_124_TrompoyWinche">#REF!</definedName>
    <definedName name="HORM_IND_180" localSheetId="1">#REF!</definedName>
    <definedName name="HORM_IND_180" localSheetId="0">#REF!</definedName>
    <definedName name="HORM_IND_180">#REF!</definedName>
    <definedName name="HORM_IND_210" localSheetId="1">#REF!</definedName>
    <definedName name="HORM_IND_210" localSheetId="0">#REF!</definedName>
    <definedName name="HORM_IND_210">#REF!</definedName>
    <definedName name="HORM_IND_240" localSheetId="1">#REF!</definedName>
    <definedName name="HORM_IND_240" localSheetId="0">#REF!</definedName>
    <definedName name="HORM_IND_240">#REF!</definedName>
    <definedName name="HORM135_MANUAL">'[17]HORM. Y MORTEROS.'!$H$212</definedName>
    <definedName name="hormigon140" localSheetId="1">#REF!</definedName>
    <definedName name="hormigon140" localSheetId="0">#REF!</definedName>
    <definedName name="hormigon140">#REF!</definedName>
    <definedName name="hormigon180" localSheetId="1">#REF!</definedName>
    <definedName name="hormigon180" localSheetId="0">#REF!</definedName>
    <definedName name="hormigon180">#REF!</definedName>
    <definedName name="hormigon210" localSheetId="1">#REF!</definedName>
    <definedName name="hormigon210" localSheetId="0">#REF!</definedName>
    <definedName name="hormigon210">#REF!</definedName>
    <definedName name="ilma" localSheetId="1">[8]M.O.!#REF!</definedName>
    <definedName name="ilma" localSheetId="0">[8]M.O.!#REF!</definedName>
    <definedName name="ilma">[8]M.O.!#REF!</definedName>
    <definedName name="Imprimir_área_IM" localSheetId="1">#REF!</definedName>
    <definedName name="Imprimir_área_IM" localSheetId="0">#REF!</definedName>
    <definedName name="Imprimir_área_IM">#REF!</definedName>
    <definedName name="ingeniera" localSheetId="0">[10]M.O.!$C$10</definedName>
    <definedName name="ingeniera">[9]M.O.!$C$10</definedName>
    <definedName name="INODORO_BCO_TAPA" localSheetId="1">#REF!</definedName>
    <definedName name="INODORO_BCO_TAPA" localSheetId="0">#REF!</definedName>
    <definedName name="INODORO_BCO_TAPA">#REF!</definedName>
    <definedName name="INSUMO_1" localSheetId="1">#REF!</definedName>
    <definedName name="INSUMO_1" localSheetId="0">#REF!</definedName>
    <definedName name="INSUMO_1">#REF!</definedName>
    <definedName name="INTERRUPTOR_3w" localSheetId="1">#REF!</definedName>
    <definedName name="INTERRUPTOR_3w" localSheetId="0">#REF!</definedName>
    <definedName name="INTERRUPTOR_3w">#REF!</definedName>
    <definedName name="INTERRUPTOR_4w" localSheetId="1">#REF!</definedName>
    <definedName name="INTERRUPTOR_4w" localSheetId="0">#REF!</definedName>
    <definedName name="INTERRUPTOR_4w">#REF!</definedName>
    <definedName name="INTERRUPTOR_DOBLE" localSheetId="1">#REF!</definedName>
    <definedName name="INTERRUPTOR_DOBLE" localSheetId="0">#REF!</definedName>
    <definedName name="INTERRUPTOR_DOBLE">#REF!</definedName>
    <definedName name="INTERRUPTOR_SENC" localSheetId="1">#REF!</definedName>
    <definedName name="INTERRUPTOR_SENC" localSheetId="0">#REF!</definedName>
    <definedName name="INTERRUPTOR_SENC">#REF!</definedName>
    <definedName name="JOEL" localSheetId="1">#REF!</definedName>
    <definedName name="JOEL" localSheetId="0">#REF!</definedName>
    <definedName name="JOEL">#REF!</definedName>
    <definedName name="JUNTA_CERA_INODORO" localSheetId="1">#REF!</definedName>
    <definedName name="JUNTA_CERA_INODORO" localSheetId="0">#REF!</definedName>
    <definedName name="JUNTA_CERA_INODORO">#REF!</definedName>
    <definedName name="JUNTA_DRESSER_12" localSheetId="1">#REF!</definedName>
    <definedName name="JUNTA_DRESSER_12" localSheetId="0">#REF!</definedName>
    <definedName name="JUNTA_DRESSER_12">#REF!</definedName>
    <definedName name="JUNTA_DRESSER_16" localSheetId="1">#REF!</definedName>
    <definedName name="JUNTA_DRESSER_16" localSheetId="0">#REF!</definedName>
    <definedName name="JUNTA_DRESSER_16">#REF!</definedName>
    <definedName name="JUNTA_DRESSER_2" localSheetId="1">#REF!</definedName>
    <definedName name="JUNTA_DRESSER_2" localSheetId="0">#REF!</definedName>
    <definedName name="JUNTA_DRESSER_2">#REF!</definedName>
    <definedName name="JUNTA_DRESSER_3" localSheetId="1">#REF!</definedName>
    <definedName name="JUNTA_DRESSER_3" localSheetId="0">#REF!</definedName>
    <definedName name="JUNTA_DRESSER_3">#REF!</definedName>
    <definedName name="JUNTA_DRESSER_4" localSheetId="1">#REF!</definedName>
    <definedName name="JUNTA_DRESSER_4" localSheetId="0">#REF!</definedName>
    <definedName name="JUNTA_DRESSER_4">#REF!</definedName>
    <definedName name="JUNTA_DRESSER_6" localSheetId="1">#REF!</definedName>
    <definedName name="JUNTA_DRESSER_6" localSheetId="0">#REF!</definedName>
    <definedName name="JUNTA_DRESSER_6">#REF!</definedName>
    <definedName name="JUNTA_DRESSER_8" localSheetId="1">#REF!</definedName>
    <definedName name="JUNTA_DRESSER_8" localSheetId="0">#REF!</definedName>
    <definedName name="JUNTA_DRESSER_8">#REF!</definedName>
    <definedName name="JUNTA_WATER_STOP_9" localSheetId="1">#REF!</definedName>
    <definedName name="JUNTA_WATER_STOP_9" localSheetId="0">#REF!</definedName>
    <definedName name="JUNTA_WATER_STOP_9">#REF!</definedName>
    <definedName name="k" localSheetId="1">[8]M.O.!#REF!</definedName>
    <definedName name="k" localSheetId="0">[8]M.O.!#REF!</definedName>
    <definedName name="k">[8]M.O.!#REF!</definedName>
    <definedName name="LADRILLOS_4x8x2" localSheetId="1">#REF!</definedName>
    <definedName name="LADRILLOS_4x8x2" localSheetId="0">#REF!</definedName>
    <definedName name="LADRILLOS_4x8x2">#REF!</definedName>
    <definedName name="LAMPARA_FLUORESC_2x4" localSheetId="1">#REF!</definedName>
    <definedName name="LAMPARA_FLUORESC_2x4" localSheetId="0">#REF!</definedName>
    <definedName name="LAMPARA_FLUORESC_2x4">#REF!</definedName>
    <definedName name="LAMPARAS_DE_1500W_220V">[13]INSU!$B$41</definedName>
    <definedName name="LAQUEAR_MADERA" localSheetId="1">#REF!</definedName>
    <definedName name="LAQUEAR_MADERA" localSheetId="0">#REF!</definedName>
    <definedName name="LAQUEAR_MADERA">#REF!</definedName>
    <definedName name="LAVADERO_DOBLE" localSheetId="1">#REF!</definedName>
    <definedName name="LAVADERO_DOBLE" localSheetId="0">#REF!</definedName>
    <definedName name="LAVADERO_DOBLE">#REF!</definedName>
    <definedName name="LAVADERO_GRANITO_SENCILLO" localSheetId="1">#REF!</definedName>
    <definedName name="LAVADERO_GRANITO_SENCILLO" localSheetId="0">#REF!</definedName>
    <definedName name="LAVADERO_GRANITO_SENCILLO">#REF!</definedName>
    <definedName name="LAVAMANO_19x17_BCO" localSheetId="1">#REF!</definedName>
    <definedName name="LAVAMANO_19x17_BCO" localSheetId="0">#REF!</definedName>
    <definedName name="LAVAMANO_19x17_BCO">#REF!</definedName>
    <definedName name="Ligadora2fdas" localSheetId="1">#REF!</definedName>
    <definedName name="Ligadora2fdas" localSheetId="0">#REF!</definedName>
    <definedName name="Ligadora2fdas">#REF!</definedName>
    <definedName name="LINEA_DE_CONDUC">#N/A</definedName>
    <definedName name="LLAVE_ANG_38" localSheetId="1">#REF!</definedName>
    <definedName name="LLAVE_ANG_38" localSheetId="0">#REF!</definedName>
    <definedName name="LLAVE_ANG_38">#REF!</definedName>
    <definedName name="LLAVE_CHORRO" localSheetId="1">#REF!</definedName>
    <definedName name="LLAVE_CHORRO" localSheetId="0">#REF!</definedName>
    <definedName name="LLAVE_CHORRO">#REF!</definedName>
    <definedName name="LLAVE_EMPOTRAR_CROMO_12" localSheetId="1">#REF!</definedName>
    <definedName name="LLAVE_EMPOTRAR_CROMO_12" localSheetId="0">#REF!</definedName>
    <definedName name="LLAVE_EMPOTRAR_CROMO_12">#REF!</definedName>
    <definedName name="LLAVE_PASO_1" localSheetId="1">#REF!</definedName>
    <definedName name="LLAVE_PASO_1" localSheetId="0">#REF!</definedName>
    <definedName name="LLAVE_PASO_1">#REF!</definedName>
    <definedName name="LLAVE_PASO_34" localSheetId="1">#REF!</definedName>
    <definedName name="LLAVE_PASO_34" localSheetId="0">#REF!</definedName>
    <definedName name="LLAVE_PASO_34">#REF!</definedName>
    <definedName name="LLAVE_SENCILLA" localSheetId="1">#REF!</definedName>
    <definedName name="LLAVE_SENCILLA" localSheetId="0">#REF!</definedName>
    <definedName name="LLAVE_SENCILLA">#REF!</definedName>
    <definedName name="LLAVIN_PUERTA" localSheetId="1">#REF!</definedName>
    <definedName name="LLAVIN_PUERTA" localSheetId="0">#REF!</definedName>
    <definedName name="LLAVIN_PUERTA">#REF!</definedName>
    <definedName name="LLENADO_BLOQUES_20" localSheetId="1">#REF!</definedName>
    <definedName name="LLENADO_BLOQUES_20" localSheetId="0">#REF!</definedName>
    <definedName name="LLENADO_BLOQUES_20">#REF!</definedName>
    <definedName name="LLENADO_BLOQUES_40" localSheetId="1">#REF!</definedName>
    <definedName name="LLENADO_BLOQUES_40" localSheetId="0">#REF!</definedName>
    <definedName name="LLENADO_BLOQUES_40">#REF!</definedName>
    <definedName name="LLENADO_BLOQUES_60" localSheetId="1">#REF!</definedName>
    <definedName name="LLENADO_BLOQUES_60" localSheetId="0">#REF!</definedName>
    <definedName name="LLENADO_BLOQUES_60">#REF!</definedName>
    <definedName name="LLENADO_BLOQUES_80" localSheetId="1">#REF!</definedName>
    <definedName name="LLENADO_BLOQUES_80" localSheetId="0">#REF!</definedName>
    <definedName name="LLENADO_BLOQUES_80">#REF!</definedName>
    <definedName name="LOSA12" localSheetId="1">#REF!</definedName>
    <definedName name="LOSA12" localSheetId="0">#REF!</definedName>
    <definedName name="LOSA12">#REF!</definedName>
    <definedName name="LOSA20" localSheetId="1">#REF!</definedName>
    <definedName name="LOSA20" localSheetId="0">#REF!</definedName>
    <definedName name="LOSA20">#REF!</definedName>
    <definedName name="LOSA30" localSheetId="1">#REF!</definedName>
    <definedName name="LOSA30" localSheetId="0">#REF!</definedName>
    <definedName name="LOSA30">#REF!</definedName>
    <definedName name="MA">[7]M.O.!$C$10</definedName>
    <definedName name="MACHETE" localSheetId="1">#REF!</definedName>
    <definedName name="MACHETE" localSheetId="0">#REF!</definedName>
    <definedName name="MACHETE">#REF!</definedName>
    <definedName name="MACO" localSheetId="1">#REF!</definedName>
    <definedName name="MACO" localSheetId="0">#REF!</definedName>
    <definedName name="MACO">#REF!</definedName>
    <definedName name="Madera_P2" localSheetId="0">[4]INSU!$D$132</definedName>
    <definedName name="Madera_P2">[5]INSU!$D$132</definedName>
    <definedName name="maderabrutapino" localSheetId="1">#REF!</definedName>
    <definedName name="maderabrutapino" localSheetId="0">#REF!</definedName>
    <definedName name="maderabrutapino">#REF!</definedName>
    <definedName name="Maestro" localSheetId="1">#REF!</definedName>
    <definedName name="Maestro" localSheetId="0">#REF!</definedName>
    <definedName name="Maestro">#REF!</definedName>
    <definedName name="MAESTROCARP" localSheetId="1">[11]INS!#REF!</definedName>
    <definedName name="MAESTROCARP" localSheetId="0">[11]INS!#REF!</definedName>
    <definedName name="MAESTROCARP">[11]INS!#REF!</definedName>
    <definedName name="MALLA_ABRAZ_1_12" localSheetId="1">#REF!</definedName>
    <definedName name="MALLA_ABRAZ_1_12" localSheetId="0">#REF!</definedName>
    <definedName name="MALLA_ABRAZ_1_12">#REF!</definedName>
    <definedName name="MALLA_AL_GALVANIZADO" localSheetId="1">#REF!</definedName>
    <definedName name="MALLA_AL_GALVANIZADO" localSheetId="0">#REF!</definedName>
    <definedName name="MALLA_AL_GALVANIZADO">#REF!</definedName>
    <definedName name="MALLA_AL_PUAS" localSheetId="1">#REF!</definedName>
    <definedName name="MALLA_AL_PUAS" localSheetId="0">#REF!</definedName>
    <definedName name="MALLA_AL_PUAS">#REF!</definedName>
    <definedName name="MALLA_BARRA_TENZORA" localSheetId="1">#REF!</definedName>
    <definedName name="MALLA_BARRA_TENZORA" localSheetId="0">#REF!</definedName>
    <definedName name="MALLA_BARRA_TENZORA">#REF!</definedName>
    <definedName name="MALLA_BOTE" localSheetId="1">#REF!</definedName>
    <definedName name="MALLA_BOTE" localSheetId="0">#REF!</definedName>
    <definedName name="MALLA_BOTE">#REF!</definedName>
    <definedName name="MALLA_CARP_COLS" localSheetId="1">#REF!</definedName>
    <definedName name="MALLA_CARP_COLS" localSheetId="0">#REF!</definedName>
    <definedName name="MALLA_CARP_COLS">#REF!</definedName>
    <definedName name="MALLA_CICLONICA_6" localSheetId="1">#REF!</definedName>
    <definedName name="MALLA_CICLONICA_6" localSheetId="0">#REF!</definedName>
    <definedName name="MALLA_CICLONICA_6">#REF!</definedName>
    <definedName name="MALLA_COLOC_6" localSheetId="1">#REF!</definedName>
    <definedName name="MALLA_COLOC_6" localSheetId="0">#REF!</definedName>
    <definedName name="MALLA_COLOC_6">#REF!</definedName>
    <definedName name="MALLA_COPAFINAL_1_12" localSheetId="1">#REF!</definedName>
    <definedName name="MALLA_COPAFINAL_1_12" localSheetId="0">#REF!</definedName>
    <definedName name="MALLA_COPAFINAL_1_12">#REF!</definedName>
    <definedName name="MALLA_COPAFINAL_2" localSheetId="1">#REF!</definedName>
    <definedName name="MALLA_COPAFINAL_2" localSheetId="0">#REF!</definedName>
    <definedName name="MALLA_COPAFINAL_2">#REF!</definedName>
    <definedName name="MALLA_CORTE_ABR" localSheetId="1">#REF!</definedName>
    <definedName name="MALLA_CORTE_ABR" localSheetId="0">#REF!</definedName>
    <definedName name="MALLA_CORTE_ABR">#REF!</definedName>
    <definedName name="Malla_Electrosoldada_10x10" localSheetId="1">#REF!</definedName>
    <definedName name="Malla_Electrosoldada_10x10" localSheetId="0">#REF!</definedName>
    <definedName name="Malla_Electrosoldada_10x10">#REF!</definedName>
    <definedName name="MALLA_PALOMETA_DOBLE_1_12" localSheetId="1">#REF!</definedName>
    <definedName name="MALLA_PALOMETA_DOBLE_1_12" localSheetId="0">#REF!</definedName>
    <definedName name="MALLA_PALOMETA_DOBLE_1_12">#REF!</definedName>
    <definedName name="MALLA_RELLENO" localSheetId="1">#REF!</definedName>
    <definedName name="MALLA_RELLENO" localSheetId="0">#REF!</definedName>
    <definedName name="MALLA_RELLENO">#REF!</definedName>
    <definedName name="MALLA_SEGUETA" localSheetId="1">#REF!</definedName>
    <definedName name="MALLA_SEGUETA" localSheetId="0">#REF!</definedName>
    <definedName name="MALLA_SEGUETA">#REF!</definedName>
    <definedName name="MALLA_TERMINAL_1_14" localSheetId="1">#REF!</definedName>
    <definedName name="MALLA_TERMINAL_1_14" localSheetId="0">#REF!</definedName>
    <definedName name="MALLA_TERMINAL_1_14">#REF!</definedName>
    <definedName name="MALLA_TUBOHG_1" localSheetId="1">#REF!</definedName>
    <definedName name="MALLA_TUBOHG_1" localSheetId="0">#REF!</definedName>
    <definedName name="MALLA_TUBOHG_1">#REF!</definedName>
    <definedName name="MALLA_TUBOHG_1_12" localSheetId="1">#REF!</definedName>
    <definedName name="MALLA_TUBOHG_1_12" localSheetId="0">#REF!</definedName>
    <definedName name="MALLA_TUBOHG_1_12">#REF!</definedName>
    <definedName name="MALLA_TUBOHG_1_14" localSheetId="1">#REF!</definedName>
    <definedName name="MALLA_TUBOHG_1_14" localSheetId="0">#REF!</definedName>
    <definedName name="MALLA_TUBOHG_1_14">#REF!</definedName>
    <definedName name="MALLA_ZABALETA" localSheetId="1">#REF!</definedName>
    <definedName name="MALLA_ZABALETA" localSheetId="0">#REF!</definedName>
    <definedName name="MALLA_ZABALETA">#REF!</definedName>
    <definedName name="MARCO_PUERTA_PINO" localSheetId="1">#REF!</definedName>
    <definedName name="MARCO_PUERTA_PINO" localSheetId="0">#REF!</definedName>
    <definedName name="MARCO_PUERTA_PINO">#REF!</definedName>
    <definedName name="MATERIAL_RELLENO" localSheetId="1">#REF!</definedName>
    <definedName name="MATERIAL_RELLENO" localSheetId="0">#REF!</definedName>
    <definedName name="MATERIAL_RELLENO">#REF!</definedName>
    <definedName name="MBA" localSheetId="1">#REF!</definedName>
    <definedName name="MBA" localSheetId="0">#REF!</definedName>
    <definedName name="MBA">#REF!</definedName>
    <definedName name="MEXCLADORA_LAVAMANOS" localSheetId="1">#REF!</definedName>
    <definedName name="MEXCLADORA_LAVAMANOS" localSheetId="0">#REF!</definedName>
    <definedName name="MEXCLADORA_LAVAMANOS">#REF!</definedName>
    <definedName name="MEZCLA_CAL_ARENA_PISOS" localSheetId="1">#REF!</definedName>
    <definedName name="MEZCLA_CAL_ARENA_PISOS" localSheetId="0">#REF!</definedName>
    <definedName name="MEZCLA_CAL_ARENA_PISOS">#REF!</definedName>
    <definedName name="MezclaAntillana" localSheetId="1">#REF!</definedName>
    <definedName name="MezclaAntillana" localSheetId="0">#REF!</definedName>
    <definedName name="MezclaAntillana">#REF!</definedName>
    <definedName name="mezclajuntabloque" localSheetId="1">#REF!</definedName>
    <definedName name="mezclajuntabloque" localSheetId="0">#REF!</definedName>
    <definedName name="mezclajuntabloque">#REF!</definedName>
    <definedName name="MO_ACERA_FROTyVIOL" localSheetId="1">#REF!</definedName>
    <definedName name="MO_ACERA_FROTyVIOL" localSheetId="0">#REF!</definedName>
    <definedName name="MO_ACERA_FROTyVIOL">#REF!</definedName>
    <definedName name="MO_CANTOS" localSheetId="1">#REF!</definedName>
    <definedName name="MO_CANTOS" localSheetId="0">#REF!</definedName>
    <definedName name="MO_CANTOS">#REF!</definedName>
    <definedName name="MO_CARETEO" localSheetId="1">#REF!</definedName>
    <definedName name="MO_CARETEO" localSheetId="0">#REF!</definedName>
    <definedName name="MO_CARETEO">#REF!</definedName>
    <definedName name="MO_ColAcero_Dintel" localSheetId="1">#REF!</definedName>
    <definedName name="MO_ColAcero_Dintel" localSheetId="0">#REF!</definedName>
    <definedName name="MO_ColAcero_Dintel">#REF!</definedName>
    <definedName name="MO_ColAcero_Escalera" localSheetId="1">#REF!</definedName>
    <definedName name="MO_ColAcero_Escalera" localSheetId="0">#REF!</definedName>
    <definedName name="MO_ColAcero_Escalera">#REF!</definedName>
    <definedName name="MO_ColAcero_G60_QQ" localSheetId="1">#REF!</definedName>
    <definedName name="MO_ColAcero_G60_QQ" localSheetId="0">#REF!</definedName>
    <definedName name="MO_ColAcero_G60_QQ">#REF!</definedName>
    <definedName name="MO_ColAcero_Malla" localSheetId="1">#REF!</definedName>
    <definedName name="MO_ColAcero_Malla" localSheetId="0">#REF!</definedName>
    <definedName name="MO_ColAcero_Malla">#REF!</definedName>
    <definedName name="MO_ColAcero_QQ" localSheetId="0">[4]MO!$B$612</definedName>
    <definedName name="MO_ColAcero_QQ">[5]MO!$B$612</definedName>
    <definedName name="MO_ColAcero_ZapMuros" localSheetId="1">#REF!</definedName>
    <definedName name="MO_ColAcero_ZapMuros" localSheetId="0">#REF!</definedName>
    <definedName name="MO_ColAcero_ZapMuros">#REF!</definedName>
    <definedName name="MO_ColAcero14_Piso" localSheetId="1">#REF!</definedName>
    <definedName name="MO_ColAcero14_Piso" localSheetId="0">#REF!</definedName>
    <definedName name="MO_ColAcero14_Piso">#REF!</definedName>
    <definedName name="MO_ColAcero38y12_Cols" localSheetId="1">#REF!</definedName>
    <definedName name="MO_ColAcero38y12_Cols" localSheetId="0">#REF!</definedName>
    <definedName name="MO_ColAcero38y12_Cols">#REF!</definedName>
    <definedName name="MO_DEMOLICION_MURO_HA" localSheetId="1">#REF!</definedName>
    <definedName name="MO_DEMOLICION_MURO_HA" localSheetId="0">#REF!</definedName>
    <definedName name="MO_DEMOLICION_MURO_HA">#REF!</definedName>
    <definedName name="MO_ELEC_BREAKERS" localSheetId="1">#REF!</definedName>
    <definedName name="MO_ELEC_BREAKERS" localSheetId="0">#REF!</definedName>
    <definedName name="MO_ELEC_BREAKERS">#REF!</definedName>
    <definedName name="MO_ELEC_INTERRUPTOR_3W" localSheetId="1">#REF!</definedName>
    <definedName name="MO_ELEC_INTERRUPTOR_3W" localSheetId="0">#REF!</definedName>
    <definedName name="MO_ELEC_INTERRUPTOR_3W">#REF!</definedName>
    <definedName name="MO_ELEC_INTERRUPTOR_4W" localSheetId="1">#REF!</definedName>
    <definedName name="MO_ELEC_INTERRUPTOR_4W" localSheetId="0">#REF!</definedName>
    <definedName name="MO_ELEC_INTERRUPTOR_4W">#REF!</definedName>
    <definedName name="MO_ELEC_INTERRUPTOR_DOB" localSheetId="1">#REF!</definedName>
    <definedName name="MO_ELEC_INTERRUPTOR_DOB" localSheetId="0">#REF!</definedName>
    <definedName name="MO_ELEC_INTERRUPTOR_DOB">#REF!</definedName>
    <definedName name="MO_ELEC_INTERRUPTOR_SENC" localSheetId="1">#REF!</definedName>
    <definedName name="MO_ELEC_INTERRUPTOR_SENC" localSheetId="0">#REF!</definedName>
    <definedName name="MO_ELEC_INTERRUPTOR_SENC">#REF!</definedName>
    <definedName name="MO_ELEC_INTERRUPTOR_TRIPLE" localSheetId="1">#REF!</definedName>
    <definedName name="MO_ELEC_INTERRUPTOR_TRIPLE" localSheetId="0">#REF!</definedName>
    <definedName name="MO_ELEC_INTERRUPTOR_TRIPLE">#REF!</definedName>
    <definedName name="MO_ELEC_LAMPARA_FLUORESCENTE" localSheetId="1">#REF!</definedName>
    <definedName name="MO_ELEC_LAMPARA_FLUORESCENTE" localSheetId="0">#REF!</definedName>
    <definedName name="MO_ELEC_LAMPARA_FLUORESCENTE">#REF!</definedName>
    <definedName name="MO_ELEC_LUZ_CENITAL" localSheetId="1">#REF!</definedName>
    <definedName name="MO_ELEC_LUZ_CENITAL" localSheetId="0">#REF!</definedName>
    <definedName name="MO_ELEC_LUZ_CENITAL">#REF!</definedName>
    <definedName name="MO_ELEC_PANEL_DIST" localSheetId="1">#REF!</definedName>
    <definedName name="MO_ELEC_PANEL_DIST" localSheetId="0">#REF!</definedName>
    <definedName name="MO_ELEC_PANEL_DIST">#REF!</definedName>
    <definedName name="MO_ELEC_TOMACORRIENTE_110" localSheetId="1">#REF!</definedName>
    <definedName name="MO_ELEC_TOMACORRIENTE_110" localSheetId="0">#REF!</definedName>
    <definedName name="MO_ELEC_TOMACORRIENTE_110">#REF!</definedName>
    <definedName name="MO_ELEC_TOMACORRIENTE_220" localSheetId="1">#REF!</definedName>
    <definedName name="MO_ELEC_TOMACORRIENTE_220" localSheetId="0">#REF!</definedName>
    <definedName name="MO_ELEC_TOMACORRIENTE_220">#REF!</definedName>
    <definedName name="MO_ENTABLILLADOS" localSheetId="1">#REF!</definedName>
    <definedName name="MO_ENTABLILLADOS" localSheetId="0">#REF!</definedName>
    <definedName name="MO_ENTABLILLADOS">#REF!</definedName>
    <definedName name="MO_ESCALON_GRANITO" localSheetId="1">#REF!</definedName>
    <definedName name="MO_ESCALON_GRANITO" localSheetId="0">#REF!</definedName>
    <definedName name="MO_ESCALON_GRANITO">#REF!</definedName>
    <definedName name="MO_ESCALON_HUELLA_y_CONTRAHUELLA" localSheetId="1">#REF!</definedName>
    <definedName name="MO_ESCALON_HUELLA_y_CONTRAHUELLA" localSheetId="0">#REF!</definedName>
    <definedName name="MO_ESCALON_HUELLA_y_CONTRAHUELLA">#REF!</definedName>
    <definedName name="MO_ESTRIAS" localSheetId="1">#REF!</definedName>
    <definedName name="MO_ESTRIAS" localSheetId="0">#REF!</definedName>
    <definedName name="MO_ESTRIAS">#REF!</definedName>
    <definedName name="MO_EXC_CALICHE_MANO_3M" localSheetId="1">#REF!</definedName>
    <definedName name="MO_EXC_CALICHE_MANO_3M" localSheetId="0">#REF!</definedName>
    <definedName name="MO_EXC_CALICHE_MANO_3M">#REF!</definedName>
    <definedName name="MO_EXC_ROCA_BLANDA_MANO_3M" localSheetId="1">#REF!</definedName>
    <definedName name="MO_EXC_ROCA_BLANDA_MANO_3M" localSheetId="0">#REF!</definedName>
    <definedName name="MO_EXC_ROCA_BLANDA_MANO_3M">#REF!</definedName>
    <definedName name="MO_EXC_ROCA_COMP_3M" localSheetId="1">#REF!</definedName>
    <definedName name="MO_EXC_ROCA_COMP_3M" localSheetId="0">#REF!</definedName>
    <definedName name="MO_EXC_ROCA_COMP_3M">#REF!</definedName>
    <definedName name="MO_EXC_ROCA_MANO_3M" localSheetId="1">#REF!</definedName>
    <definedName name="MO_EXC_ROCA_MANO_3M" localSheetId="0">#REF!</definedName>
    <definedName name="MO_EXC_ROCA_MANO_3M">#REF!</definedName>
    <definedName name="MO_EXC_TIERRA_MANO_3M" localSheetId="1">#REF!</definedName>
    <definedName name="MO_EXC_TIERRA_MANO_3M" localSheetId="0">#REF!</definedName>
    <definedName name="MO_EXC_TIERRA_MANO_3M">#REF!</definedName>
    <definedName name="MO_FINO_TECHO_HOR" localSheetId="1">#REF!</definedName>
    <definedName name="MO_FINO_TECHO_HOR" localSheetId="0">#REF!</definedName>
    <definedName name="MO_FINO_TECHO_HOR">#REF!</definedName>
    <definedName name="MO_FRAGUACHE" localSheetId="1">#REF!</definedName>
    <definedName name="MO_FRAGUACHE" localSheetId="0">#REF!</definedName>
    <definedName name="MO_FRAGUACHE">#REF!</definedName>
    <definedName name="MO_GOTEROS" localSheetId="1">#REF!</definedName>
    <definedName name="MO_GOTEROS" localSheetId="0">#REF!</definedName>
    <definedName name="MO_GOTEROS">#REF!</definedName>
    <definedName name="MO_NATILLA" localSheetId="1">#REF!</definedName>
    <definedName name="MO_NATILLA" localSheetId="0">#REF!</definedName>
    <definedName name="MO_NATILLA">#REF!</definedName>
    <definedName name="MO_PAÑETE_COLs" localSheetId="1">#REF!</definedName>
    <definedName name="MO_PAÑETE_COLs" localSheetId="0">#REF!</definedName>
    <definedName name="MO_PAÑETE_COLs">#REF!</definedName>
    <definedName name="MO_PAÑETE_EXT" localSheetId="1">#REF!</definedName>
    <definedName name="MO_PAÑETE_EXT" localSheetId="0">#REF!</definedName>
    <definedName name="MO_PAÑETE_EXT">#REF!</definedName>
    <definedName name="MO_PAÑETE_INT" localSheetId="1">#REF!</definedName>
    <definedName name="MO_PAÑETE_INT" localSheetId="0">#REF!</definedName>
    <definedName name="MO_PAÑETE_INT">#REF!</definedName>
    <definedName name="MO_PAÑETE_PULIDO" localSheetId="1">#REF!</definedName>
    <definedName name="MO_PAÑETE_PULIDO" localSheetId="0">#REF!</definedName>
    <definedName name="MO_PAÑETE_PULIDO">#REF!</definedName>
    <definedName name="MO_PAÑETE_RASGADO" localSheetId="1">#REF!</definedName>
    <definedName name="MO_PAÑETE_RASGADO" localSheetId="0">#REF!</definedName>
    <definedName name="MO_PAÑETE_RASGADO">#REF!</definedName>
    <definedName name="MO_PAÑETE_TECHOSyVIGAS" localSheetId="1">#REF!</definedName>
    <definedName name="MO_PAÑETE_TECHOSyVIGAS" localSheetId="0">#REF!</definedName>
    <definedName name="MO_PAÑETE_TECHOSyVIGAS">#REF!</definedName>
    <definedName name="MO_PERRILLA" localSheetId="1">#REF!</definedName>
    <definedName name="MO_PERRILLA" localSheetId="0">#REF!</definedName>
    <definedName name="MO_PERRILLA">#REF!</definedName>
    <definedName name="MO_PIEDRA" localSheetId="1">#REF!</definedName>
    <definedName name="MO_PIEDRA" localSheetId="0">#REF!</definedName>
    <definedName name="MO_PIEDRA">#REF!</definedName>
    <definedName name="MO_PINTURA" localSheetId="1">#REF!</definedName>
    <definedName name="MO_PINTURA" localSheetId="0">#REF!</definedName>
    <definedName name="MO_PINTURA">#REF!</definedName>
    <definedName name="MO_PISO_ADOQUIN" localSheetId="1">#REF!</definedName>
    <definedName name="MO_PISO_ADOQUIN" localSheetId="0">#REF!</definedName>
    <definedName name="MO_PISO_ADOQUIN">#REF!</definedName>
    <definedName name="MO_PISO_CementoPulido" localSheetId="1">#REF!</definedName>
    <definedName name="MO_PISO_CementoPulido" localSheetId="0">#REF!</definedName>
    <definedName name="MO_PISO_CementoPulido">#REF!</definedName>
    <definedName name="MO_PISO_CERAMICA_15a20" localSheetId="1">#REF!</definedName>
    <definedName name="MO_PISO_CERAMICA_15a20" localSheetId="0">#REF!</definedName>
    <definedName name="MO_PISO_CERAMICA_15a20">#REF!</definedName>
    <definedName name="MO_PISO_CERAMICA_15a20_BASE" localSheetId="1">#REF!</definedName>
    <definedName name="MO_PISO_CERAMICA_15a20_BASE" localSheetId="0">#REF!</definedName>
    <definedName name="MO_PISO_CERAMICA_15a20_BASE">#REF!</definedName>
    <definedName name="MO_PISO_CERAMICA_30a40" localSheetId="1">#REF!</definedName>
    <definedName name="MO_PISO_CERAMICA_30a40" localSheetId="0">#REF!</definedName>
    <definedName name="MO_PISO_CERAMICA_30a40">#REF!</definedName>
    <definedName name="MO_PISO_CERAMICA_30a40_BASE" localSheetId="1">#REF!</definedName>
    <definedName name="MO_PISO_CERAMICA_30a40_BASE" localSheetId="0">#REF!</definedName>
    <definedName name="MO_PISO_CERAMICA_30a40_BASE">#REF!</definedName>
    <definedName name="MO_PISO_FROTA_VIOL" localSheetId="1">#REF!</definedName>
    <definedName name="MO_PISO_FROTA_VIOL" localSheetId="0">#REF!</definedName>
    <definedName name="MO_PISO_FROTA_VIOL">#REF!</definedName>
    <definedName name="MO_PISO_FROTADO" localSheetId="1">#REF!</definedName>
    <definedName name="MO_PISO_FROTADO" localSheetId="0">#REF!</definedName>
    <definedName name="MO_PISO_FROTADO">#REF!</definedName>
    <definedName name="MO_PISO_GRANITO_25" localSheetId="1">#REF!</definedName>
    <definedName name="MO_PISO_GRANITO_25" localSheetId="0">#REF!</definedName>
    <definedName name="MO_PISO_GRANITO_25">#REF!</definedName>
    <definedName name="MO_PISO_GRANITO_30" localSheetId="1">#REF!</definedName>
    <definedName name="MO_PISO_GRANITO_30" localSheetId="0">#REF!</definedName>
    <definedName name="MO_PISO_GRANITO_30">#REF!</definedName>
    <definedName name="MO_PISO_GRANITO_33" localSheetId="1">#REF!</definedName>
    <definedName name="MO_PISO_GRANITO_33" localSheetId="0">#REF!</definedName>
    <definedName name="MO_PISO_GRANITO_33">#REF!</definedName>
    <definedName name="MO_PISO_GRANITO_40" localSheetId="1">#REF!</definedName>
    <definedName name="MO_PISO_GRANITO_40" localSheetId="0">#REF!</definedName>
    <definedName name="MO_PISO_GRANITO_40">#REF!</definedName>
    <definedName name="MO_PISO_GRANITO_50" localSheetId="1">#REF!</definedName>
    <definedName name="MO_PISO_GRANITO_50" localSheetId="0">#REF!</definedName>
    <definedName name="MO_PISO_GRANITO_50">#REF!</definedName>
    <definedName name="MO_PISO_PULI_VIOL" localSheetId="1">#REF!</definedName>
    <definedName name="MO_PISO_PULI_VIOL" localSheetId="0">#REF!</definedName>
    <definedName name="MO_PISO_PULI_VIOL">#REF!</definedName>
    <definedName name="MO_PISO_ZOCALO" localSheetId="1">#REF!</definedName>
    <definedName name="MO_PISO_ZOCALO" localSheetId="0">#REF!</definedName>
    <definedName name="MO_PISO_ZOCALO">#REF!</definedName>
    <definedName name="MO_REPELLO" localSheetId="1">#REF!</definedName>
    <definedName name="MO_REPELLO" localSheetId="0">#REF!</definedName>
    <definedName name="MO_REPELLO">#REF!</definedName>
    <definedName name="MO_RESANE_FROTA" localSheetId="1">#REF!</definedName>
    <definedName name="MO_RESANE_FROTA" localSheetId="0">#REF!</definedName>
    <definedName name="MO_RESANE_FROTA">#REF!</definedName>
    <definedName name="MO_RESANE_GOMA" localSheetId="1">#REF!</definedName>
    <definedName name="MO_RESANE_GOMA" localSheetId="0">#REF!</definedName>
    <definedName name="MO_RESANE_GOMA">#REF!</definedName>
    <definedName name="MO_SUBIDA_BLOCK_4_1NIVEL" localSheetId="1">#REF!</definedName>
    <definedName name="MO_SUBIDA_BLOCK_4_1NIVEL" localSheetId="0">#REF!</definedName>
    <definedName name="MO_SUBIDA_BLOCK_4_1NIVEL">#REF!</definedName>
    <definedName name="MO_SUBIDA_BLOCK_6_1NIVEL" localSheetId="1">#REF!</definedName>
    <definedName name="MO_SUBIDA_BLOCK_6_1NIVEL" localSheetId="0">#REF!</definedName>
    <definedName name="MO_SUBIDA_BLOCK_6_1NIVEL">#REF!</definedName>
    <definedName name="MO_SUBIDA_BLOCK_8_1NIVEL" localSheetId="1">#REF!</definedName>
    <definedName name="MO_SUBIDA_BLOCK_8_1NIVEL" localSheetId="0">#REF!</definedName>
    <definedName name="MO_SUBIDA_BLOCK_8_1NIVEL">#REF!</definedName>
    <definedName name="MO_SUBIDA_CEMENTO_1NIVEL" localSheetId="1">#REF!</definedName>
    <definedName name="MO_SUBIDA_CEMENTO_1NIVEL" localSheetId="0">#REF!</definedName>
    <definedName name="MO_SUBIDA_CEMENTO_1NIVEL">#REF!</definedName>
    <definedName name="MO_SUBIDA_MADERA_1NIVEL" localSheetId="1">#REF!</definedName>
    <definedName name="MO_SUBIDA_MADERA_1NIVEL" localSheetId="0">#REF!</definedName>
    <definedName name="MO_SUBIDA_MADERA_1NIVEL">#REF!</definedName>
    <definedName name="MO_SUBIR_AGREGADO_1Nivel" localSheetId="1">#REF!</definedName>
    <definedName name="MO_SUBIR_AGREGADO_1Nivel" localSheetId="0">#REF!</definedName>
    <definedName name="MO_SUBIR_AGREGADO_1Nivel">#REF!</definedName>
    <definedName name="MO_SubirAcero_1Niv" localSheetId="1">#REF!</definedName>
    <definedName name="MO_SubirAcero_1Niv" localSheetId="0">#REF!</definedName>
    <definedName name="MO_SubirAcero_1Niv">#REF!</definedName>
    <definedName name="MO_ZABALETA_PISO" localSheetId="1">#REF!</definedName>
    <definedName name="MO_ZABALETA_PISO" localSheetId="0">#REF!</definedName>
    <definedName name="MO_ZABALETA_PISO">#REF!</definedName>
    <definedName name="MO_ZABALETA_TECHO" localSheetId="1">#REF!</definedName>
    <definedName name="MO_ZABALETA_TECHO" localSheetId="0">#REF!</definedName>
    <definedName name="MO_ZABALETA_TECHO">#REF!</definedName>
    <definedName name="moacero" localSheetId="1">#REF!</definedName>
    <definedName name="moacero" localSheetId="0">#REF!</definedName>
    <definedName name="moacero">#REF!</definedName>
    <definedName name="moaceromalla" localSheetId="1">#REF!</definedName>
    <definedName name="moaceromalla" localSheetId="0">#REF!</definedName>
    <definedName name="moaceromalla">#REF!</definedName>
    <definedName name="moacerorampa" localSheetId="1">#REF!</definedName>
    <definedName name="moacerorampa" localSheetId="0">#REF!</definedName>
    <definedName name="moacerorampa">#REF!</definedName>
    <definedName name="MOLDE_ESTAMPADO" localSheetId="1">#REF!</definedName>
    <definedName name="MOLDE_ESTAMPADO" localSheetId="0">#REF!</definedName>
    <definedName name="MOLDE_ESTAMPADO">#REF!</definedName>
    <definedName name="MOPISOCERAMICA" localSheetId="1">[11]INS!#REF!</definedName>
    <definedName name="MOPISOCERAMICA" localSheetId="0">[11]INS!#REF!</definedName>
    <definedName name="MOPISOCERAMICA">[11]INS!#REF!</definedName>
    <definedName name="MOTONIVELADORA" localSheetId="1">#REF!</definedName>
    <definedName name="MOTONIVELADORA" localSheetId="0">#REF!</definedName>
    <definedName name="MOTONIVELADORA">#REF!</definedName>
    <definedName name="MURO30" localSheetId="1">#REF!</definedName>
    <definedName name="MURO30" localSheetId="0">#REF!</definedName>
    <definedName name="MURO30">#REF!</definedName>
    <definedName name="MUROBOVEDA12A10X2AD" localSheetId="1">#REF!</definedName>
    <definedName name="MUROBOVEDA12A10X2AD" localSheetId="0">#REF!</definedName>
    <definedName name="MUROBOVEDA12A10X2AD">#REF!</definedName>
    <definedName name="NADA" localSheetId="1">[20]Insumos!#REF!</definedName>
    <definedName name="NADA" localSheetId="0">[20]Insumos!#REF!</definedName>
    <definedName name="NADA">[20]Insumos!#REF!</definedName>
    <definedName name="NINGUNA" localSheetId="1">[20]Insumos!#REF!</definedName>
    <definedName name="NINGUNA" localSheetId="0">[20]Insumos!#REF!</definedName>
    <definedName name="NINGUNA">[20]Insumos!#REF!</definedName>
    <definedName name="NIPLE_ACERO_12x3" localSheetId="1">#REF!</definedName>
    <definedName name="NIPLE_ACERO_12x3" localSheetId="0">#REF!</definedName>
    <definedName name="NIPLE_ACERO_12x3">#REF!</definedName>
    <definedName name="NIPLE_ACERO_16x2" localSheetId="1">#REF!</definedName>
    <definedName name="NIPLE_ACERO_16x2" localSheetId="0">#REF!</definedName>
    <definedName name="NIPLE_ACERO_16x2">#REF!</definedName>
    <definedName name="NIPLE_ACERO_16x3" localSheetId="1">#REF!</definedName>
    <definedName name="NIPLE_ACERO_16x3" localSheetId="0">#REF!</definedName>
    <definedName name="NIPLE_ACERO_16x3">#REF!</definedName>
    <definedName name="NIPLE_ACERO_20x3" localSheetId="1">#REF!</definedName>
    <definedName name="NIPLE_ACERO_20x3" localSheetId="0">#REF!</definedName>
    <definedName name="NIPLE_ACERO_20x3">#REF!</definedName>
    <definedName name="NIPLE_ACERO_6x3" localSheetId="1">#REF!</definedName>
    <definedName name="NIPLE_ACERO_6x3" localSheetId="0">#REF!</definedName>
    <definedName name="NIPLE_ACERO_6x3">#REF!</definedName>
    <definedName name="NIPLE_ACERO_8x3" localSheetId="1">#REF!</definedName>
    <definedName name="NIPLE_ACERO_8x3" localSheetId="0">#REF!</definedName>
    <definedName name="NIPLE_ACERO_8x3">#REF!</definedName>
    <definedName name="NIPLE_ACERO_PLATILLADO_12x12" localSheetId="1">#REF!</definedName>
    <definedName name="NIPLE_ACERO_PLATILLADO_12x12" localSheetId="0">#REF!</definedName>
    <definedName name="NIPLE_ACERO_PLATILLADO_12x12">#REF!</definedName>
    <definedName name="NIPLE_ACERO_PLATILLADO_2x1" localSheetId="1">#REF!</definedName>
    <definedName name="NIPLE_ACERO_PLATILLADO_2x1" localSheetId="0">#REF!</definedName>
    <definedName name="NIPLE_ACERO_PLATILLADO_2x1">#REF!</definedName>
    <definedName name="NIPLE_ACERO_PLATILLADO_3x1" localSheetId="1">#REF!</definedName>
    <definedName name="NIPLE_ACERO_PLATILLADO_3x1" localSheetId="0">#REF!</definedName>
    <definedName name="NIPLE_ACERO_PLATILLADO_3x1">#REF!</definedName>
    <definedName name="NIPLE_ACERO_PLATILLADO_8x1" localSheetId="1">#REF!</definedName>
    <definedName name="NIPLE_ACERO_PLATILLADO_8x1" localSheetId="0">#REF!</definedName>
    <definedName name="NIPLE_ACERO_PLATILLADO_8x1">#REF!</definedName>
    <definedName name="NIPLE_CROMO_38x2_12" localSheetId="1">#REF!</definedName>
    <definedName name="NIPLE_CROMO_38x2_12" localSheetId="0">#REF!</definedName>
    <definedName name="NIPLE_CROMO_38x2_12">#REF!</definedName>
    <definedName name="NIPLE_HG_12x4" localSheetId="1">#REF!</definedName>
    <definedName name="NIPLE_HG_12x4" localSheetId="0">#REF!</definedName>
    <definedName name="NIPLE_HG_12x4">#REF!</definedName>
    <definedName name="NIPLE_HG_34x4" localSheetId="1">#REF!</definedName>
    <definedName name="NIPLE_HG_34x4" localSheetId="0">#REF!</definedName>
    <definedName name="NIPLE_HG_34x4">#REF!</definedName>
    <definedName name="OPERADOR_GREADER" localSheetId="1">#REF!</definedName>
    <definedName name="OPERADOR_GREADER" localSheetId="0">#REF!</definedName>
    <definedName name="OPERADOR_GREADER">#REF!</definedName>
    <definedName name="OPERADOR_PALA" localSheetId="1">#REF!</definedName>
    <definedName name="OPERADOR_PALA" localSheetId="0">#REF!</definedName>
    <definedName name="OPERADOR_PALA">#REF!</definedName>
    <definedName name="OPERADOR_TRACTOR" localSheetId="1">#REF!</definedName>
    <definedName name="OPERADOR_TRACTOR" localSheetId="0">#REF!</definedName>
    <definedName name="OPERADOR_TRACTOR">#REF!</definedName>
    <definedName name="Operario_1ra" localSheetId="1">#REF!</definedName>
    <definedName name="Operario_1ra" localSheetId="0">#REF!</definedName>
    <definedName name="Operario_1ra">#REF!</definedName>
    <definedName name="Operario_2da" localSheetId="1">#REF!</definedName>
    <definedName name="Operario_2da" localSheetId="0">#REF!</definedName>
    <definedName name="Operario_2da">#REF!</definedName>
    <definedName name="Operario_3ra" localSheetId="1">#REF!</definedName>
    <definedName name="Operario_3ra" localSheetId="0">#REF!</definedName>
    <definedName name="Operario_3ra">#REF!</definedName>
    <definedName name="OPERARIOPRIMERA">[17]SALARIOS!$C$10</definedName>
    <definedName name="OXIGENO_CIL" localSheetId="1">#REF!</definedName>
    <definedName name="OXIGENO_CIL" localSheetId="0">#REF!</definedName>
    <definedName name="OXIGENO_CIL">#REF!</definedName>
    <definedName name="p" localSheetId="1">[21]peso!#REF!</definedName>
    <definedName name="p" localSheetId="0">[21]peso!#REF!</definedName>
    <definedName name="p">[21]peso!#REF!</definedName>
    <definedName name="P1XE" localSheetId="1">#REF!</definedName>
    <definedName name="P1XE" localSheetId="0">#REF!</definedName>
    <definedName name="P1XE">#REF!</definedName>
    <definedName name="P1XT" localSheetId="1">#REF!</definedName>
    <definedName name="P1XT" localSheetId="0">#REF!</definedName>
    <definedName name="P1XT">#REF!</definedName>
    <definedName name="P1YE" localSheetId="1">#REF!</definedName>
    <definedName name="P1YE" localSheetId="0">#REF!</definedName>
    <definedName name="P1YE">#REF!</definedName>
    <definedName name="P1YT" localSheetId="1">#REF!</definedName>
    <definedName name="P1YT" localSheetId="0">#REF!</definedName>
    <definedName name="P1YT">#REF!</definedName>
    <definedName name="P2XE" localSheetId="1">#REF!</definedName>
    <definedName name="P2XE" localSheetId="0">#REF!</definedName>
    <definedName name="P2XE">#REF!</definedName>
    <definedName name="P2XT" localSheetId="1">#REF!</definedName>
    <definedName name="P2XT" localSheetId="0">#REF!</definedName>
    <definedName name="P2XT">#REF!</definedName>
    <definedName name="P2YE" localSheetId="1">#REF!</definedName>
    <definedName name="P2YE" localSheetId="0">#REF!</definedName>
    <definedName name="P2YE">#REF!</definedName>
    <definedName name="P3XE" localSheetId="1">#REF!</definedName>
    <definedName name="P3XE" localSheetId="0">#REF!</definedName>
    <definedName name="P3XE">#REF!</definedName>
    <definedName name="P3XT" localSheetId="1">#REF!</definedName>
    <definedName name="P3XT" localSheetId="0">#REF!</definedName>
    <definedName name="P3XT">#REF!</definedName>
    <definedName name="P3YE" localSheetId="1">#REF!</definedName>
    <definedName name="P3YE" localSheetId="0">#REF!</definedName>
    <definedName name="P3YE">#REF!</definedName>
    <definedName name="P3YT" localSheetId="1">#REF!</definedName>
    <definedName name="P3YT" localSheetId="0">#REF!</definedName>
    <definedName name="P3YT">#REF!</definedName>
    <definedName name="P4XE" localSheetId="1">#REF!</definedName>
    <definedName name="P4XE" localSheetId="0">#REF!</definedName>
    <definedName name="P4XE">#REF!</definedName>
    <definedName name="P4XT" localSheetId="1">#REF!</definedName>
    <definedName name="P4XT" localSheetId="0">#REF!</definedName>
    <definedName name="P4XT">#REF!</definedName>
    <definedName name="P4YE" localSheetId="1">#REF!</definedName>
    <definedName name="P4YE" localSheetId="0">#REF!</definedName>
    <definedName name="P4YE">#REF!</definedName>
    <definedName name="P4YT" localSheetId="1">#REF!</definedName>
    <definedName name="P4YT" localSheetId="0">#REF!</definedName>
    <definedName name="P4YT">#REF!</definedName>
    <definedName name="P5XE" localSheetId="1">#REF!</definedName>
    <definedName name="P5XE" localSheetId="0">#REF!</definedName>
    <definedName name="P5XE">#REF!</definedName>
    <definedName name="P5YE" localSheetId="1">#REF!</definedName>
    <definedName name="P5YE" localSheetId="0">#REF!</definedName>
    <definedName name="P5YE">#REF!</definedName>
    <definedName name="P5YT" localSheetId="1">#REF!</definedName>
    <definedName name="P5YT" localSheetId="0">#REF!</definedName>
    <definedName name="P5YT">#REF!</definedName>
    <definedName name="P6XE" localSheetId="1">#REF!</definedName>
    <definedName name="P6XE" localSheetId="0">#REF!</definedName>
    <definedName name="P6XE">#REF!</definedName>
    <definedName name="P6XT" localSheetId="1">#REF!</definedName>
    <definedName name="P6XT" localSheetId="0">#REF!</definedName>
    <definedName name="P6XT">#REF!</definedName>
    <definedName name="P6YE" localSheetId="1">#REF!</definedName>
    <definedName name="P6YE" localSheetId="0">#REF!</definedName>
    <definedName name="P6YE">#REF!</definedName>
    <definedName name="P6YT" localSheetId="1">#REF!</definedName>
    <definedName name="P6YT" localSheetId="0">#REF!</definedName>
    <definedName name="P6YT">#REF!</definedName>
    <definedName name="P7XE" localSheetId="1">#REF!</definedName>
    <definedName name="P7XE" localSheetId="0">#REF!</definedName>
    <definedName name="P7XE">#REF!</definedName>
    <definedName name="P7YE" localSheetId="1">#REF!</definedName>
    <definedName name="P7YE" localSheetId="0">#REF!</definedName>
    <definedName name="P7YE">#REF!</definedName>
    <definedName name="P7YT" localSheetId="1">#REF!</definedName>
    <definedName name="P7YT" localSheetId="0">#REF!</definedName>
    <definedName name="P7YT">#REF!</definedName>
    <definedName name="PALA" localSheetId="1">#REF!</definedName>
    <definedName name="PALA" localSheetId="0">#REF!</definedName>
    <definedName name="PALA">#REF!</definedName>
    <definedName name="PALA_950" localSheetId="1">#REF!</definedName>
    <definedName name="PALA_950" localSheetId="0">#REF!</definedName>
    <definedName name="PALA_950">#REF!</definedName>
    <definedName name="PANEL_DIST_24C" localSheetId="1">#REF!</definedName>
    <definedName name="PANEL_DIST_24C" localSheetId="0">#REF!</definedName>
    <definedName name="PANEL_DIST_24C">#REF!</definedName>
    <definedName name="PANEL_DIST_32C" localSheetId="1">#REF!</definedName>
    <definedName name="PANEL_DIST_32C" localSheetId="0">#REF!</definedName>
    <definedName name="PANEL_DIST_32C">#REF!</definedName>
    <definedName name="PANEL_DIST_4a8C" localSheetId="1">#REF!</definedName>
    <definedName name="PANEL_DIST_4a8C" localSheetId="0">#REF!</definedName>
    <definedName name="PANEL_DIST_4a8C">#REF!</definedName>
    <definedName name="PanelDist_6a12_Circ_125a" localSheetId="1">#REF!</definedName>
    <definedName name="PanelDist_6a12_Circ_125a" localSheetId="0">#REF!</definedName>
    <definedName name="PanelDist_6a12_Circ_125a">#REF!</definedName>
    <definedName name="PARARRAYOS_9KV" localSheetId="1">#REF!</definedName>
    <definedName name="PARARRAYOS_9KV" localSheetId="0">#REF!</definedName>
    <definedName name="PARARRAYOS_9KV">#REF!</definedName>
    <definedName name="PEON" localSheetId="1">#REF!</definedName>
    <definedName name="PEON" localSheetId="0">#REF!</definedName>
    <definedName name="PEON">#REF!</definedName>
    <definedName name="Peon_1" localSheetId="0">[4]MO!$B$11</definedName>
    <definedName name="Peon_1">[5]MO!$B$11</definedName>
    <definedName name="Peon_Colchas">[13]MO!$B$11</definedName>
    <definedName name="PEONCARP" localSheetId="1">[11]INS!#REF!</definedName>
    <definedName name="PEONCARP" localSheetId="0">[11]INS!#REF!</definedName>
    <definedName name="PEONCARP">[11]INS!#REF!</definedName>
    <definedName name="PERFIL_CUADRADO_34">[13]INSU!$B$91</definedName>
    <definedName name="Pernos" localSheetId="1">#REF!</definedName>
    <definedName name="Pernos" localSheetId="0">#REF!</definedName>
    <definedName name="Pernos">#REF!</definedName>
    <definedName name="PICO" localSheetId="1">#REF!</definedName>
    <definedName name="PICO" localSheetId="0">#REF!</definedName>
    <definedName name="PICO">#REF!</definedName>
    <definedName name="PIEDRA" localSheetId="1">#REF!</definedName>
    <definedName name="PIEDRA" localSheetId="0">#REF!</definedName>
    <definedName name="PIEDRA">#REF!</definedName>
    <definedName name="PIEDRA_GAVIONES" localSheetId="1">#REF!</definedName>
    <definedName name="PIEDRA_GAVIONES" localSheetId="0">#REF!</definedName>
    <definedName name="PIEDRA_GAVIONES">#REF!</definedName>
    <definedName name="PINO">[17]INS!$D$770</definedName>
    <definedName name="PINTURA_ACR_COLOR_PREPARADO" localSheetId="1">#REF!</definedName>
    <definedName name="PINTURA_ACR_COLOR_PREPARADO" localSheetId="0">#REF!</definedName>
    <definedName name="PINTURA_ACR_COLOR_PREPARADO">#REF!</definedName>
    <definedName name="PINTURA_ACR_EXT" localSheetId="1">#REF!</definedName>
    <definedName name="PINTURA_ACR_EXT" localSheetId="0">#REF!</definedName>
    <definedName name="PINTURA_ACR_EXT">#REF!</definedName>
    <definedName name="PINTURA_ACR_INT" localSheetId="1">#REF!</definedName>
    <definedName name="PINTURA_ACR_INT" localSheetId="0">#REF!</definedName>
    <definedName name="PINTURA_ACR_INT">#REF!</definedName>
    <definedName name="PINTURA_BASE" localSheetId="1">#REF!</definedName>
    <definedName name="PINTURA_BASE" localSheetId="0">#REF!</definedName>
    <definedName name="PINTURA_BASE">#REF!</definedName>
    <definedName name="PINTURA_MANTENIMIENTO" localSheetId="1">#REF!</definedName>
    <definedName name="PINTURA_MANTENIMIENTO" localSheetId="0">#REF!</definedName>
    <definedName name="PINTURA_MANTENIMIENTO">#REF!</definedName>
    <definedName name="PINTURA_OXIDO_ROJO" localSheetId="1">#REF!</definedName>
    <definedName name="PINTURA_OXIDO_ROJO" localSheetId="0">#REF!</definedName>
    <definedName name="PINTURA_OXIDO_ROJO">#REF!</definedName>
    <definedName name="PISO_GRANITO_FONDO_BCO">[13]INSU!$B$103</definedName>
    <definedName name="PLANTA_ELECTRICA" localSheetId="1">#REF!</definedName>
    <definedName name="PLANTA_ELECTRICA" localSheetId="0">#REF!</definedName>
    <definedName name="PLANTA_ELECTRICA">#REF!</definedName>
    <definedName name="PLASTICO">[13]INSU!$B$90</definedName>
    <definedName name="PLIGADORA2">[11]INS!$D$563</definedName>
    <definedName name="PLOMERO" localSheetId="1">[11]INS!#REF!</definedName>
    <definedName name="PLOMERO" localSheetId="0">[11]INS!#REF!</definedName>
    <definedName name="PLOMERO">[11]INS!#REF!</definedName>
    <definedName name="PLOMERO_SOLDADOR" localSheetId="1">#REF!</definedName>
    <definedName name="PLOMERO_SOLDADOR" localSheetId="0">#REF!</definedName>
    <definedName name="PLOMERO_SOLDADOR">#REF!</definedName>
    <definedName name="PLOMEROAYUDANTE" localSheetId="1">[11]INS!#REF!</definedName>
    <definedName name="PLOMEROAYUDANTE" localSheetId="0">[11]INS!#REF!</definedName>
    <definedName name="PLOMEROAYUDANTE">[11]INS!#REF!</definedName>
    <definedName name="PLOMEROOFICIAL" localSheetId="1">[11]INS!#REF!</definedName>
    <definedName name="PLOMEROOFICIAL" localSheetId="0">[11]INS!#REF!</definedName>
    <definedName name="PLOMEROOFICIAL">[11]INS!#REF!</definedName>
    <definedName name="PLYWOOD_34_2CARAS" localSheetId="0">[4]INSU!$D$133</definedName>
    <definedName name="PLYWOOD_34_2CARAS">[5]INSU!$D$133</definedName>
    <definedName name="pmadera2162" localSheetId="1">[15]precios!#REF!</definedName>
    <definedName name="pmadera2162" localSheetId="0">[15]precios!#REF!</definedName>
    <definedName name="pmadera2162">[15]precios!#REF!</definedName>
    <definedName name="po">[22]PRESUPUESTO!$O$9:$O$236</definedName>
    <definedName name="POSTE_HA_25_CUAD" localSheetId="1">#REF!</definedName>
    <definedName name="POSTE_HA_25_CUAD" localSheetId="0">#REF!</definedName>
    <definedName name="POSTE_HA_25_CUAD">#REF!</definedName>
    <definedName name="POSTE_HA_30_CUAD" localSheetId="1">#REF!</definedName>
    <definedName name="POSTE_HA_30_CUAD" localSheetId="0">#REF!</definedName>
    <definedName name="POSTE_HA_30_CUAD">#REF!</definedName>
    <definedName name="POSTE_HA_35_CUAD" localSheetId="1">#REF!</definedName>
    <definedName name="POSTE_HA_35_CUAD" localSheetId="0">#REF!</definedName>
    <definedName name="POSTE_HA_35_CUAD">#REF!</definedName>
    <definedName name="POSTE_HA_40_CUAD" localSheetId="1">#REF!</definedName>
    <definedName name="POSTE_HA_40_CUAD" localSheetId="0">#REF!</definedName>
    <definedName name="POSTE_HA_40_CUAD">#REF!</definedName>
    <definedName name="PREC._UNITARIO">#N/A</definedName>
    <definedName name="precios">[23]Precios!$A$4:$F$1576</definedName>
    <definedName name="PRESUPUESTO">#N/A</definedName>
    <definedName name="PUERTA_PANEL_PINO" localSheetId="1">#REF!</definedName>
    <definedName name="PUERTA_PANEL_PINO" localSheetId="0">#REF!</definedName>
    <definedName name="PUERTA_PANEL_PINO">#REF!</definedName>
    <definedName name="PUERTA_PLYWOOD" localSheetId="1">#REF!</definedName>
    <definedName name="PUERTA_PLYWOOD" localSheetId="0">#REF!</definedName>
    <definedName name="PUERTA_PLYWOOD">#REF!</definedName>
    <definedName name="PULIDO_Y_BRILLADO_ESCALON" localSheetId="1">#REF!</definedName>
    <definedName name="PULIDO_Y_BRILLADO_ESCALON" localSheetId="0">#REF!</definedName>
    <definedName name="PULIDO_Y_BRILLADO_ESCALON">#REF!</definedName>
    <definedName name="PULIDOyBRILLADO_TC" localSheetId="1">#REF!</definedName>
    <definedName name="PULIDOyBRILLADO_TC" localSheetId="0">#REF!</definedName>
    <definedName name="PULIDOyBRILLADO_TC">#REF!</definedName>
    <definedName name="PWINCHE2000K">[11]INS!$D$568</definedName>
    <definedName name="Q" localSheetId="1">#REF!</definedName>
    <definedName name="Q" localSheetId="0">#REF!</definedName>
    <definedName name="Q">#REF!</definedName>
    <definedName name="qw">[22]PRESUPUESTO!$M$10:$AH$731</definedName>
    <definedName name="qwe">[24]INSU!$D$133</definedName>
    <definedName name="RASTRILLO" localSheetId="1">#REF!</definedName>
    <definedName name="RASTRILLO" localSheetId="0">#REF!</definedName>
    <definedName name="RASTRILLO">#REF!</definedName>
    <definedName name="REDUCCION_BUSHING_HG_12x38" localSheetId="1">#REF!</definedName>
    <definedName name="REDUCCION_BUSHING_HG_12x38" localSheetId="0">#REF!</definedName>
    <definedName name="REDUCCION_BUSHING_HG_12x38">#REF!</definedName>
    <definedName name="REDUCCION_PVC_34a12" localSheetId="1">#REF!</definedName>
    <definedName name="REDUCCION_PVC_34a12" localSheetId="0">#REF!</definedName>
    <definedName name="REDUCCION_PVC_34a12">#REF!</definedName>
    <definedName name="REDUCCION_PVC_DREN_4x2" localSheetId="1">#REF!</definedName>
    <definedName name="REDUCCION_PVC_DREN_4x2" localSheetId="0">#REF!</definedName>
    <definedName name="REDUCCION_PVC_DREN_4x2">#REF!</definedName>
    <definedName name="REFERENCIA">[25]COF!$G$733</definedName>
    <definedName name="REGISTRO_ELEC_6x6" localSheetId="1">#REF!</definedName>
    <definedName name="REGISTRO_ELEC_6x6" localSheetId="0">#REF!</definedName>
    <definedName name="REGISTRO_ELEC_6x6">#REF!</definedName>
    <definedName name="REGLA_PAÑETE" localSheetId="1">#REF!</definedName>
    <definedName name="REGLA_PAÑETE" localSheetId="0">#REF!</definedName>
    <definedName name="REGLA_PAÑETE">#REF!</definedName>
    <definedName name="REJILLA_PISO" localSheetId="1">#REF!</definedName>
    <definedName name="REJILLA_PISO" localSheetId="0">#REF!</definedName>
    <definedName name="REJILLA_PISO">#REF!</definedName>
    <definedName name="REJILLAS_1x1" localSheetId="1">#REF!</definedName>
    <definedName name="REJILLAS_1x1" localSheetId="0">#REF!</definedName>
    <definedName name="REJILLAS_1x1">#REF!</definedName>
    <definedName name="REPORTE">#N/A</definedName>
    <definedName name="REPORTE_01">#N/A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TRO_320" localSheetId="1">#REF!</definedName>
    <definedName name="RETRO_320" localSheetId="0">#REF!</definedName>
    <definedName name="RETRO_320">#REF!</definedName>
    <definedName name="REVESTIMIENTO_CERAMICA_20x20" localSheetId="1">#REF!</definedName>
    <definedName name="REVESTIMIENTO_CERAMICA_20x20" localSheetId="0">#REF!</definedName>
    <definedName name="REVESTIMIENTO_CERAMICA_20x20">#REF!</definedName>
    <definedName name="RODILLO_CAT_815" localSheetId="1">#REF!</definedName>
    <definedName name="RODILLO_CAT_815" localSheetId="0">#REF!</definedName>
    <definedName name="RODILLO_CAT_815">#REF!</definedName>
    <definedName name="ROSETA" localSheetId="1">#REF!</definedName>
    <definedName name="ROSETA" localSheetId="0">#REF!</definedName>
    <definedName name="ROSETA">#REF!</definedName>
    <definedName name="SALARIO" localSheetId="1">#REF!</definedName>
    <definedName name="SALARIO" localSheetId="0">#REF!</definedName>
    <definedName name="SALARIO">#REF!</definedName>
    <definedName name="SALIDA">#N/A</definedName>
    <definedName name="SDSDFSDFSDF" localSheetId="1">#REF!</definedName>
    <definedName name="SDSDFSDFSDF" localSheetId="0">#REF!</definedName>
    <definedName name="SDSDFSDFSDF">#REF!</definedName>
    <definedName name="SEGUETA" localSheetId="1">#REF!</definedName>
    <definedName name="SEGUETA" localSheetId="0">#REF!</definedName>
    <definedName name="SEGUETA">#REF!</definedName>
    <definedName name="SIERRA_ELECTRICA" localSheetId="1">#REF!</definedName>
    <definedName name="SIERRA_ELECTRICA" localSheetId="0">#REF!</definedName>
    <definedName name="SIERRA_ELECTRICA">#REF!</definedName>
    <definedName name="SIFON_PVC_1_12" localSheetId="1">#REF!</definedName>
    <definedName name="SIFON_PVC_1_12" localSheetId="0">#REF!</definedName>
    <definedName name="SIFON_PVC_1_12">#REF!</definedName>
    <definedName name="SIFON_PVC_1_14" localSheetId="1">#REF!</definedName>
    <definedName name="SIFON_PVC_1_14" localSheetId="0">#REF!</definedName>
    <definedName name="SIFON_PVC_1_14">#REF!</definedName>
    <definedName name="SIFON_PVC_2" localSheetId="1">#REF!</definedName>
    <definedName name="SIFON_PVC_2" localSheetId="0">#REF!</definedName>
    <definedName name="SIFON_PVC_2">#REF!</definedName>
    <definedName name="SIFON_PVC_4" localSheetId="1">#REF!</definedName>
    <definedName name="SIFON_PVC_4" localSheetId="0">#REF!</definedName>
    <definedName name="SIFON_PVC_4">#REF!</definedName>
    <definedName name="SILICONE" localSheetId="1">#REF!</definedName>
    <definedName name="SILICONE" localSheetId="0">#REF!</definedName>
    <definedName name="SILICONE">#REF!</definedName>
    <definedName name="SOLDADORA" localSheetId="1">#REF!</definedName>
    <definedName name="SOLDADORA" localSheetId="0">#REF!</definedName>
    <definedName name="SOLDADORA">#REF!</definedName>
    <definedName name="spm" localSheetId="1">#REF!</definedName>
    <definedName name="spm" localSheetId="0">#REF!</definedName>
    <definedName name="spm">#REF!</definedName>
    <definedName name="SS">[8]M.O.!$C$12</definedName>
    <definedName name="SUB_TOTAL" localSheetId="1">#REF!</definedName>
    <definedName name="SUB_TOTAL" localSheetId="0">#REF!</definedName>
    <definedName name="SUB_TOTAL">#REF!</definedName>
    <definedName name="TANQUE_55Gls" localSheetId="1">#REF!</definedName>
    <definedName name="TANQUE_55Gls" localSheetId="0">#REF!</definedName>
    <definedName name="TANQUE_55Gls">#REF!</definedName>
    <definedName name="TAPA_ALUMINIO_1x1" localSheetId="1">#REF!</definedName>
    <definedName name="TAPA_ALUMINIO_1x1" localSheetId="0">#REF!</definedName>
    <definedName name="TAPA_ALUMINIO_1x1">#REF!</definedName>
    <definedName name="TAPA_REGISTRO_HF" localSheetId="1">#REF!</definedName>
    <definedName name="TAPA_REGISTRO_HF" localSheetId="0">#REF!</definedName>
    <definedName name="TAPA_REGISTRO_HF">#REF!</definedName>
    <definedName name="TAPA_REGISTRO_HF_LIVIANA" localSheetId="1">#REF!</definedName>
    <definedName name="TAPA_REGISTRO_HF_LIVIANA" localSheetId="0">#REF!</definedName>
    <definedName name="TAPA_REGISTRO_HF_LIVIANA">#REF!</definedName>
    <definedName name="TAPE_3M" localSheetId="1">#REF!</definedName>
    <definedName name="TAPE_3M" localSheetId="0">#REF!</definedName>
    <definedName name="TAPE_3M">#REF!</definedName>
    <definedName name="TC" localSheetId="1">#REF!</definedName>
    <definedName name="TC" localSheetId="0">#REF!</definedName>
    <definedName name="TC">#REF!</definedName>
    <definedName name="TEE_ACERO_12x8" localSheetId="1">#REF!</definedName>
    <definedName name="TEE_ACERO_12x8" localSheetId="0">#REF!</definedName>
    <definedName name="TEE_ACERO_12x8">#REF!</definedName>
    <definedName name="TEE_ACERO_16x12" localSheetId="1">#REF!</definedName>
    <definedName name="TEE_ACERO_16x12" localSheetId="0">#REF!</definedName>
    <definedName name="TEE_ACERO_16x12">#REF!</definedName>
    <definedName name="TEE_ACERO_16x16" localSheetId="1">#REF!</definedName>
    <definedName name="TEE_ACERO_16x16" localSheetId="0">#REF!</definedName>
    <definedName name="TEE_ACERO_16x16">#REF!</definedName>
    <definedName name="TEE_ACERO_16x6" localSheetId="1">#REF!</definedName>
    <definedName name="TEE_ACERO_16x6" localSheetId="0">#REF!</definedName>
    <definedName name="TEE_ACERO_16x6">#REF!</definedName>
    <definedName name="TEE_ACERO_16x8" localSheetId="1">#REF!</definedName>
    <definedName name="TEE_ACERO_16x8" localSheetId="0">#REF!</definedName>
    <definedName name="TEE_ACERO_16x8">#REF!</definedName>
    <definedName name="TEE_ACERO_20x16" localSheetId="1">#REF!</definedName>
    <definedName name="TEE_ACERO_20x16" localSheetId="0">#REF!</definedName>
    <definedName name="TEE_ACERO_20x16">#REF!</definedName>
    <definedName name="TEE_CPVC_12" localSheetId="1">#REF!</definedName>
    <definedName name="TEE_CPVC_12" localSheetId="0">#REF!</definedName>
    <definedName name="TEE_CPVC_12">#REF!</definedName>
    <definedName name="TEE_HG_1" localSheetId="1">#REF!</definedName>
    <definedName name="TEE_HG_1" localSheetId="0">#REF!</definedName>
    <definedName name="TEE_HG_1">#REF!</definedName>
    <definedName name="TEE_HG_1_12" localSheetId="1">#REF!</definedName>
    <definedName name="TEE_HG_1_12" localSheetId="0">#REF!</definedName>
    <definedName name="TEE_HG_1_12">#REF!</definedName>
    <definedName name="TEE_HG_12" localSheetId="1">#REF!</definedName>
    <definedName name="TEE_HG_12" localSheetId="0">#REF!</definedName>
    <definedName name="TEE_HG_12">#REF!</definedName>
    <definedName name="TEE_HG_34" localSheetId="1">#REF!</definedName>
    <definedName name="TEE_HG_34" localSheetId="0">#REF!</definedName>
    <definedName name="TEE_HG_34">#REF!</definedName>
    <definedName name="TEE_PVC_PRES_1" localSheetId="1">#REF!</definedName>
    <definedName name="TEE_PVC_PRES_1" localSheetId="0">#REF!</definedName>
    <definedName name="TEE_PVC_PRES_1">#REF!</definedName>
    <definedName name="TEE_PVC_PRES_12" localSheetId="1">#REF!</definedName>
    <definedName name="TEE_PVC_PRES_12" localSheetId="0">#REF!</definedName>
    <definedName name="TEE_PVC_PRES_12">#REF!</definedName>
    <definedName name="TEE_PVC_PRES_34" localSheetId="1">#REF!</definedName>
    <definedName name="TEE_PVC_PRES_34" localSheetId="0">#REF!</definedName>
    <definedName name="TEE_PVC_PRES_34">#REF!</definedName>
    <definedName name="TEFLON" localSheetId="1">#REF!</definedName>
    <definedName name="TEFLON" localSheetId="0">#REF!</definedName>
    <definedName name="TEFLON">#REF!</definedName>
    <definedName name="THINNER" localSheetId="1">#REF!</definedName>
    <definedName name="THINNER" localSheetId="0">#REF!</definedName>
    <definedName name="THINNER">#REF!</definedName>
    <definedName name="_xlnm.Print_Titles" localSheetId="1">ELCTRIFICACION!$1:$6</definedName>
    <definedName name="_xlnm.Print_Titles">#N/A</definedName>
    <definedName name="Tolas" localSheetId="1">#REF!</definedName>
    <definedName name="Tolas" localSheetId="0">#REF!</definedName>
    <definedName name="Tolas">#REF!</definedName>
    <definedName name="TOMACORRIENTE_110V" localSheetId="1">#REF!</definedName>
    <definedName name="TOMACORRIENTE_110V" localSheetId="0">#REF!</definedName>
    <definedName name="TOMACORRIENTE_110V">#REF!</definedName>
    <definedName name="TOMACORRIENTE_220V_SENC" localSheetId="1">#REF!</definedName>
    <definedName name="TOMACORRIENTE_220V_SENC" localSheetId="0">#REF!</definedName>
    <definedName name="TOMACORRIENTE_220V_SENC">#REF!</definedName>
    <definedName name="TOMACORRIENTE_30a" localSheetId="1">#REF!</definedName>
    <definedName name="TOMACORRIENTE_30a" localSheetId="0">#REF!</definedName>
    <definedName name="TOMACORRIENTE_30a">#REF!</definedName>
    <definedName name="Topografo" localSheetId="1">#REF!</definedName>
    <definedName name="Topografo" localSheetId="0">#REF!</definedName>
    <definedName name="Topografo">#REF!</definedName>
    <definedName name="TORNILLOS" localSheetId="1">#REF!</definedName>
    <definedName name="TORNILLOS" localSheetId="0">#REF!</definedName>
    <definedName name="TORNILLOS">#REF!</definedName>
    <definedName name="TORNILLOS_INODORO" localSheetId="1">#REF!</definedName>
    <definedName name="TORNILLOS_INODORO" localSheetId="0">#REF!</definedName>
    <definedName name="TORNILLOS_INODORO">#REF!</definedName>
    <definedName name="TRACTOR_D8K" localSheetId="1">#REF!</definedName>
    <definedName name="TRACTOR_D8K" localSheetId="0">#REF!</definedName>
    <definedName name="TRACTOR_D8K">#REF!</definedName>
    <definedName name="TRANSFER_MANUAL_150_3AMPS" localSheetId="1">#REF!</definedName>
    <definedName name="TRANSFER_MANUAL_150_3AMPS" localSheetId="0">#REF!</definedName>
    <definedName name="TRANSFER_MANUAL_150_3AMPS">#REF!</definedName>
    <definedName name="TRANSFER_MANUAL_800_3AMPS" localSheetId="1">#REF!</definedName>
    <definedName name="TRANSFER_MANUAL_800_3AMPS" localSheetId="0">#REF!</definedName>
    <definedName name="TRANSFER_MANUAL_800_3AMPS">#REF!</definedName>
    <definedName name="TRANSFORMADOR_100KVA_240_480_POSTE" localSheetId="1">#REF!</definedName>
    <definedName name="TRANSFORMADOR_100KVA_240_480_POSTE" localSheetId="0">#REF!</definedName>
    <definedName name="TRANSFORMADOR_100KVA_240_480_POSTE">#REF!</definedName>
    <definedName name="TRANSFORMADOR_15KVA_120_240_POSTE" localSheetId="1">#REF!</definedName>
    <definedName name="TRANSFORMADOR_15KVA_120_240_POSTE" localSheetId="0">#REF!</definedName>
    <definedName name="TRANSFORMADOR_15KVA_120_240_POSTE">#REF!</definedName>
    <definedName name="TRANSFORMADOR_25KVA_240_480_POSTE" localSheetId="1">#REF!</definedName>
    <definedName name="TRANSFORMADOR_25KVA_240_480_POSTE" localSheetId="0">#REF!</definedName>
    <definedName name="TRANSFORMADOR_25KVA_240_480_POSTE">#REF!</definedName>
    <definedName name="Trompo" localSheetId="1">#REF!</definedName>
    <definedName name="Trompo" localSheetId="0">#REF!</definedName>
    <definedName name="Trompo">#REF!</definedName>
    <definedName name="TUBO_ACERO_16" localSheetId="1">#REF!</definedName>
    <definedName name="TUBO_ACERO_16" localSheetId="0">#REF!</definedName>
    <definedName name="TUBO_ACERO_16">#REF!</definedName>
    <definedName name="TUBO_ACERO_20" localSheetId="1">#REF!</definedName>
    <definedName name="TUBO_ACERO_20" localSheetId="0">#REF!</definedName>
    <definedName name="TUBO_ACERO_20">#REF!</definedName>
    <definedName name="TUBO_ACERO_20_e14" localSheetId="1">#REF!</definedName>
    <definedName name="TUBO_ACERO_20_e14" localSheetId="0">#REF!</definedName>
    <definedName name="TUBO_ACERO_20_e14">#REF!</definedName>
    <definedName name="TUBO_ACERO_3" localSheetId="1">#REF!</definedName>
    <definedName name="TUBO_ACERO_3" localSheetId="0">#REF!</definedName>
    <definedName name="TUBO_ACERO_3">#REF!</definedName>
    <definedName name="TUBO_ACERO_4" localSheetId="1">#REF!</definedName>
    <definedName name="TUBO_ACERO_4" localSheetId="0">#REF!</definedName>
    <definedName name="TUBO_ACERO_4">#REF!</definedName>
    <definedName name="TUBO_ACERO_6" localSheetId="1">#REF!</definedName>
    <definedName name="TUBO_ACERO_6" localSheetId="0">#REF!</definedName>
    <definedName name="TUBO_ACERO_6">#REF!</definedName>
    <definedName name="TUBO_ACERO_8" localSheetId="1">#REF!</definedName>
    <definedName name="TUBO_ACERO_8" localSheetId="0">#REF!</definedName>
    <definedName name="TUBO_ACERO_8">#REF!</definedName>
    <definedName name="TUBO_CPVC_12" localSheetId="1">#REF!</definedName>
    <definedName name="TUBO_CPVC_12" localSheetId="0">#REF!</definedName>
    <definedName name="TUBO_CPVC_12">#REF!</definedName>
    <definedName name="TUBO_FLEXIBLE_INODORO_C_TUERCA" localSheetId="1">#REF!</definedName>
    <definedName name="TUBO_FLEXIBLE_INODORO_C_TUERCA" localSheetId="0">#REF!</definedName>
    <definedName name="TUBO_FLEXIBLE_INODORO_C_TUERCA">#REF!</definedName>
    <definedName name="TUBO_HA_36" localSheetId="1">#REF!</definedName>
    <definedName name="TUBO_HA_36" localSheetId="0">#REF!</definedName>
    <definedName name="TUBO_HA_36">#REF!</definedName>
    <definedName name="TUBO_HG_1" localSheetId="1">#REF!</definedName>
    <definedName name="TUBO_HG_1" localSheetId="0">#REF!</definedName>
    <definedName name="TUBO_HG_1">#REF!</definedName>
    <definedName name="TUBO_HG_1_12" localSheetId="1">#REF!</definedName>
    <definedName name="TUBO_HG_1_12" localSheetId="0">#REF!</definedName>
    <definedName name="TUBO_HG_1_12">#REF!</definedName>
    <definedName name="TUBO_HG_12" localSheetId="1">#REF!</definedName>
    <definedName name="TUBO_HG_12" localSheetId="0">#REF!</definedName>
    <definedName name="TUBO_HG_12">#REF!</definedName>
    <definedName name="TUBO_HG_34" localSheetId="1">#REF!</definedName>
    <definedName name="TUBO_HG_34" localSheetId="0">#REF!</definedName>
    <definedName name="TUBO_HG_34">#REF!</definedName>
    <definedName name="TUBO_PVC_DRENAJE_1_12" localSheetId="1">#REF!</definedName>
    <definedName name="TUBO_PVC_DRENAJE_1_12" localSheetId="0">#REF!</definedName>
    <definedName name="TUBO_PVC_DRENAJE_1_12">#REF!</definedName>
    <definedName name="TUBO_PVC_SCH40_12" localSheetId="1">#REF!</definedName>
    <definedName name="TUBO_PVC_SCH40_12" localSheetId="0">#REF!</definedName>
    <definedName name="TUBO_PVC_SCH40_12">#REF!</definedName>
    <definedName name="TUBO_PVC_SCH40_34" localSheetId="1">#REF!</definedName>
    <definedName name="TUBO_PVC_SCH40_34" localSheetId="0">#REF!</definedName>
    <definedName name="TUBO_PVC_SCH40_34">#REF!</definedName>
    <definedName name="TUBO_PVC_SDR21_2" localSheetId="1">#REF!</definedName>
    <definedName name="TUBO_PVC_SDR21_2" localSheetId="0">#REF!</definedName>
    <definedName name="TUBO_PVC_SDR21_2">#REF!</definedName>
    <definedName name="TUBO_PVC_SDR21_JG_16" localSheetId="1">#REF!</definedName>
    <definedName name="TUBO_PVC_SDR21_JG_16" localSheetId="0">#REF!</definedName>
    <definedName name="TUBO_PVC_SDR21_JG_16">#REF!</definedName>
    <definedName name="TUBO_PVC_SDR21_JG_6" localSheetId="1">#REF!</definedName>
    <definedName name="TUBO_PVC_SDR21_JG_6" localSheetId="0">#REF!</definedName>
    <definedName name="TUBO_PVC_SDR21_JG_6">#REF!</definedName>
    <definedName name="TUBO_PVC_SDR21_JG_8" localSheetId="1">#REF!</definedName>
    <definedName name="TUBO_PVC_SDR21_JG_8" localSheetId="0">#REF!</definedName>
    <definedName name="TUBO_PVC_SDR21_JG_8">#REF!</definedName>
    <definedName name="TUBO_PVC_SDR26_12" localSheetId="1">#REF!</definedName>
    <definedName name="TUBO_PVC_SDR26_12" localSheetId="0">#REF!</definedName>
    <definedName name="TUBO_PVC_SDR26_12">#REF!</definedName>
    <definedName name="TUBO_PVC_SDR26_2" localSheetId="1">#REF!</definedName>
    <definedName name="TUBO_PVC_SDR26_2" localSheetId="0">#REF!</definedName>
    <definedName name="TUBO_PVC_SDR26_2">#REF!</definedName>
    <definedName name="TUBO_PVC_SDR26_34" localSheetId="1">#REF!</definedName>
    <definedName name="TUBO_PVC_SDR26_34" localSheetId="0">#REF!</definedName>
    <definedName name="TUBO_PVC_SDR26_34">#REF!</definedName>
    <definedName name="TUBO_PVC_SDR26_JG_16" localSheetId="1">#REF!</definedName>
    <definedName name="TUBO_PVC_SDR26_JG_16" localSheetId="0">#REF!</definedName>
    <definedName name="TUBO_PVC_SDR26_JG_16">#REF!</definedName>
    <definedName name="TUBO_PVC_SDR26_JG_3" localSheetId="1">#REF!</definedName>
    <definedName name="TUBO_PVC_SDR26_JG_3" localSheetId="0">#REF!</definedName>
    <definedName name="TUBO_PVC_SDR26_JG_3">#REF!</definedName>
    <definedName name="TUBO_PVC_SDR26_JG_4" localSheetId="1">#REF!</definedName>
    <definedName name="TUBO_PVC_SDR26_JG_4" localSheetId="0">#REF!</definedName>
    <definedName name="TUBO_PVC_SDR26_JG_4">#REF!</definedName>
    <definedName name="TUBO_PVC_SDR26_JG_6" localSheetId="1">#REF!</definedName>
    <definedName name="TUBO_PVC_SDR26_JG_6" localSheetId="0">#REF!</definedName>
    <definedName name="TUBO_PVC_SDR26_JG_6">#REF!</definedName>
    <definedName name="TUBO_PVC_SDR26_JG_8" localSheetId="1">#REF!</definedName>
    <definedName name="TUBO_PVC_SDR26_JG_8" localSheetId="0">#REF!</definedName>
    <definedName name="TUBO_PVC_SDR26_JG_8">#REF!</definedName>
    <definedName name="TUBO_PVC_SDR325_JG_16" localSheetId="1">#REF!</definedName>
    <definedName name="TUBO_PVC_SDR325_JG_16" localSheetId="0">#REF!</definedName>
    <definedName name="TUBO_PVC_SDR325_JG_16">#REF!</definedName>
    <definedName name="TUBO_PVC_SDR325_JG_20" localSheetId="1">#REF!</definedName>
    <definedName name="TUBO_PVC_SDR325_JG_20" localSheetId="0">#REF!</definedName>
    <definedName name="TUBO_PVC_SDR325_JG_20">#REF!</definedName>
    <definedName name="TUBO_PVC_SDR325_JG_8" localSheetId="1">#REF!</definedName>
    <definedName name="TUBO_PVC_SDR325_JG_8" localSheetId="0">#REF!</definedName>
    <definedName name="TUBO_PVC_SDR325_JG_8">#REF!</definedName>
    <definedName name="TUBO_PVC_SDR41_2" localSheetId="1">#REF!</definedName>
    <definedName name="TUBO_PVC_SDR41_2" localSheetId="0">#REF!</definedName>
    <definedName name="TUBO_PVC_SDR41_2">#REF!</definedName>
    <definedName name="TUBO_PVC_SDR41_3" localSheetId="1">#REF!</definedName>
    <definedName name="TUBO_PVC_SDR41_3" localSheetId="0">#REF!</definedName>
    <definedName name="TUBO_PVC_SDR41_3">#REF!</definedName>
    <definedName name="TUBO_PVC_SDR41_4" localSheetId="1">#REF!</definedName>
    <definedName name="TUBO_PVC_SDR41_4" localSheetId="0">#REF!</definedName>
    <definedName name="TUBO_PVC_SDR41_4">#REF!</definedName>
    <definedName name="TYPE_3M" localSheetId="1">#REF!</definedName>
    <definedName name="TYPE_3M" localSheetId="0">#REF!</definedName>
    <definedName name="TYPE_3M">#REF!</definedName>
    <definedName name="UND">#N/A</definedName>
    <definedName name="UNION_HG_1" localSheetId="1">#REF!</definedName>
    <definedName name="UNION_HG_1" localSheetId="0">#REF!</definedName>
    <definedName name="UNION_HG_1">#REF!</definedName>
    <definedName name="UNION_HG_12" localSheetId="1">#REF!</definedName>
    <definedName name="UNION_HG_12" localSheetId="0">#REF!</definedName>
    <definedName name="UNION_HG_12">#REF!</definedName>
    <definedName name="UNION_HG_34" localSheetId="1">#REF!</definedName>
    <definedName name="UNION_HG_34" localSheetId="0">#REF!</definedName>
    <definedName name="UNION_HG_34">#REF!</definedName>
    <definedName name="UNION_PVC_PRES_12" localSheetId="1">#REF!</definedName>
    <definedName name="UNION_PVC_PRES_12" localSheetId="0">#REF!</definedName>
    <definedName name="UNION_PVC_PRES_12">#REF!</definedName>
    <definedName name="UNION_PVC_PRES_34" localSheetId="1">#REF!</definedName>
    <definedName name="UNION_PVC_PRES_34" localSheetId="0">#REF!</definedName>
    <definedName name="UNION_PVC_PRES_34">#REF!</definedName>
    <definedName name="vaciadohormigonindustrial" localSheetId="1">#REF!</definedName>
    <definedName name="vaciadohormigonindustrial" localSheetId="0">#REF!</definedName>
    <definedName name="vaciadohormigonindustrial">#REF!</definedName>
    <definedName name="vaciadozapata" localSheetId="1">#REF!</definedName>
    <definedName name="vaciadozapata" localSheetId="0">#REF!</definedName>
    <definedName name="vaciadozapata">#REF!</definedName>
    <definedName name="VALVULA_AIRE_1_HF_ROSCADA" localSheetId="1">#REF!</definedName>
    <definedName name="VALVULA_AIRE_1_HF_ROSCADA" localSheetId="0">#REF!</definedName>
    <definedName name="VALVULA_AIRE_1_HF_ROSCADA">#REF!</definedName>
    <definedName name="VALVULA_AIRE_3_HF_ROSCADA" localSheetId="1">#REF!</definedName>
    <definedName name="VALVULA_AIRE_3_HF_ROSCADA" localSheetId="0">#REF!</definedName>
    <definedName name="VALVULA_AIRE_3_HF_ROSCADA">#REF!</definedName>
    <definedName name="VALVULA_AIRE_34_HF_ROSCADA" localSheetId="1">#REF!</definedName>
    <definedName name="VALVULA_AIRE_34_HF_ROSCADA" localSheetId="0">#REF!</definedName>
    <definedName name="VALVULA_AIRE_34_HF_ROSCADA">#REF!</definedName>
    <definedName name="VALVULA_COMP_12_HF_PLATILLADA" localSheetId="1">#REF!</definedName>
    <definedName name="VALVULA_COMP_12_HF_PLATILLADA" localSheetId="0">#REF!</definedName>
    <definedName name="VALVULA_COMP_12_HF_PLATILLADA">#REF!</definedName>
    <definedName name="VALVULA_COMP_16_HF_PLATILLADA" localSheetId="1">#REF!</definedName>
    <definedName name="VALVULA_COMP_16_HF_PLATILLADA" localSheetId="0">#REF!</definedName>
    <definedName name="VALVULA_COMP_16_HF_PLATILLADA">#REF!</definedName>
    <definedName name="VALVULA_COMP_2_12_HF_ROSCADA" localSheetId="1">#REF!</definedName>
    <definedName name="VALVULA_COMP_2_12_HF_ROSCADA" localSheetId="0">#REF!</definedName>
    <definedName name="VALVULA_COMP_2_12_HF_ROSCADA">#REF!</definedName>
    <definedName name="VALVULA_COMP_2_HF_ROSCADA" localSheetId="1">#REF!</definedName>
    <definedName name="VALVULA_COMP_2_HF_ROSCADA" localSheetId="0">#REF!</definedName>
    <definedName name="VALVULA_COMP_2_HF_ROSCADA">#REF!</definedName>
    <definedName name="VALVULA_COMP_20_HF_PLATILLADA" localSheetId="1">#REF!</definedName>
    <definedName name="VALVULA_COMP_20_HF_PLATILLADA" localSheetId="0">#REF!</definedName>
    <definedName name="VALVULA_COMP_20_HF_PLATILLADA">#REF!</definedName>
    <definedName name="VALVULA_COMP_3_HF_ROSCADA" localSheetId="1">#REF!</definedName>
    <definedName name="VALVULA_COMP_3_HF_ROSCADA" localSheetId="0">#REF!</definedName>
    <definedName name="VALVULA_COMP_3_HF_ROSCADA">#REF!</definedName>
    <definedName name="VALVULA_COMP_4_HF_PLATILLADA" localSheetId="1">#REF!</definedName>
    <definedName name="VALVULA_COMP_4_HF_PLATILLADA" localSheetId="0">#REF!</definedName>
    <definedName name="VALVULA_COMP_4_HF_PLATILLADA">#REF!</definedName>
    <definedName name="VALVULA_COMP_4_HF_ROSCADA" localSheetId="1">#REF!</definedName>
    <definedName name="VALVULA_COMP_4_HF_ROSCADA" localSheetId="0">#REF!</definedName>
    <definedName name="VALVULA_COMP_4_HF_ROSCADA">#REF!</definedName>
    <definedName name="VALVULA_COMP_6_HF_PLATILLADA" localSheetId="1">#REF!</definedName>
    <definedName name="VALVULA_COMP_6_HF_PLATILLADA" localSheetId="0">#REF!</definedName>
    <definedName name="VALVULA_COMP_6_HF_PLATILLADA">#REF!</definedName>
    <definedName name="VALVULA_COMP_8_HF_PLATILLADA" localSheetId="1">#REF!</definedName>
    <definedName name="VALVULA_COMP_8_HF_PLATILLADA" localSheetId="0">#REF!</definedName>
    <definedName name="VALVULA_COMP_8_HF_PLATILLADA">#REF!</definedName>
    <definedName name="VARILLA_BLOQUES_20" localSheetId="1">#REF!</definedName>
    <definedName name="VARILLA_BLOQUES_20" localSheetId="0">#REF!</definedName>
    <definedName name="VARILLA_BLOQUES_20">#REF!</definedName>
    <definedName name="VARILLA_BLOQUES_40" localSheetId="1">#REF!</definedName>
    <definedName name="VARILLA_BLOQUES_40" localSheetId="0">#REF!</definedName>
    <definedName name="VARILLA_BLOQUES_40">#REF!</definedName>
    <definedName name="VARILLA_BLOQUES_60" localSheetId="1">#REF!</definedName>
    <definedName name="VARILLA_BLOQUES_60" localSheetId="0">#REF!</definedName>
    <definedName name="VARILLA_BLOQUES_60">#REF!</definedName>
    <definedName name="VARILLA_BLOQUES_80" localSheetId="1">#REF!</definedName>
    <definedName name="VARILLA_BLOQUES_80" localSheetId="0">#REF!</definedName>
    <definedName name="VARILLA_BLOQUES_80">#REF!</definedName>
    <definedName name="VCOLGANTE1590" localSheetId="1">#REF!</definedName>
    <definedName name="VCOLGANTE1590" localSheetId="0">#REF!</definedName>
    <definedName name="VCOLGANTE1590">#REF!</definedName>
    <definedName name="VIBRADO" localSheetId="1">#REF!</definedName>
    <definedName name="VIBRADO" localSheetId="0">#REF!</definedName>
    <definedName name="VIBRADO">#REF!</definedName>
    <definedName name="VIGASHP" localSheetId="1">#REF!</definedName>
    <definedName name="VIGASHP" localSheetId="0">#REF!</definedName>
    <definedName name="VIGASHP">#REF!</definedName>
    <definedName name="VIOLINADO" localSheetId="1">#REF!</definedName>
    <definedName name="VIOLINADO" localSheetId="0">#REF!</definedName>
    <definedName name="VIOLINADO">#REF!</definedName>
    <definedName name="VUELO10" localSheetId="1">#REF!</definedName>
    <definedName name="VUELO10" localSheetId="0">#REF!</definedName>
    <definedName name="VUELO10">#REF!</definedName>
    <definedName name="Winche" localSheetId="1">#REF!</definedName>
    <definedName name="Winche" localSheetId="0">#REF!</definedName>
    <definedName name="Winche">#REF!</definedName>
    <definedName name="YEE_PVC_DREN_2" localSheetId="1">#REF!</definedName>
    <definedName name="YEE_PVC_DREN_2" localSheetId="0">#REF!</definedName>
    <definedName name="YEE_PVC_DREN_2">#REF!</definedName>
    <definedName name="YEE_PVC_DREN_3" localSheetId="1">#REF!</definedName>
    <definedName name="YEE_PVC_DREN_3" localSheetId="0">#REF!</definedName>
    <definedName name="YEE_PVC_DREN_3">#REF!</definedName>
    <definedName name="YEE_PVC_DREN_4" localSheetId="1">#REF!</definedName>
    <definedName name="YEE_PVC_DREN_4" localSheetId="0">#REF!</definedName>
    <definedName name="YEE_PVC_DREN_4">#REF!</definedName>
    <definedName name="YEE_PVC_DREN_4x2" localSheetId="1">#REF!</definedName>
    <definedName name="YEE_PVC_DREN_4x2" localSheetId="0">#REF!</definedName>
    <definedName name="YEE_PVC_DREN_4x2">#REF!</definedName>
    <definedName name="ZINC_CAL26_3x6" localSheetId="1">#REF!</definedName>
    <definedName name="ZINC_CAL26_3x6" localSheetId="0">#REF!</definedName>
    <definedName name="ZINC_CAL26_3x6">#REF!</definedName>
    <definedName name="ZOCALO_8x34" localSheetId="1">#REF!</definedName>
    <definedName name="ZOCALO_8x34" localSheetId="0">#REF!</definedName>
    <definedName name="ZOCALO_8x34">#REF!</definedName>
  </definedNames>
  <calcPr calcId="152511" concurrentCalc="0"/>
</workbook>
</file>

<file path=xl/calcChain.xml><?xml version="1.0" encoding="utf-8"?>
<calcChain xmlns="http://schemas.openxmlformats.org/spreadsheetml/2006/main">
  <c r="F11" i="27" l="1"/>
  <c r="F12" i="27"/>
  <c r="F15" i="27"/>
  <c r="F16" i="27"/>
  <c r="F17" i="27"/>
  <c r="F20" i="27"/>
  <c r="F21" i="27"/>
  <c r="F22" i="27"/>
  <c r="F23" i="27"/>
  <c r="F24" i="27"/>
  <c r="F25" i="27"/>
  <c r="F26" i="27"/>
  <c r="F29" i="27"/>
  <c r="F32" i="27"/>
  <c r="F33" i="27"/>
  <c r="F34" i="27"/>
  <c r="F35" i="27"/>
  <c r="F36" i="27"/>
  <c r="F38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72" i="27"/>
  <c r="F73" i="27"/>
  <c r="F74" i="27"/>
  <c r="F75" i="27"/>
  <c r="F76" i="27"/>
  <c r="F77" i="27"/>
  <c r="F78" i="27"/>
  <c r="F79" i="27"/>
  <c r="F80" i="27"/>
  <c r="F81" i="27"/>
  <c r="F82" i="27"/>
  <c r="F83" i="27"/>
  <c r="F84" i="27"/>
  <c r="F85" i="27"/>
  <c r="F86" i="27"/>
  <c r="F87" i="27"/>
  <c r="F88" i="27"/>
  <c r="F89" i="27"/>
  <c r="F90" i="27"/>
  <c r="F91" i="27"/>
  <c r="F92" i="27"/>
  <c r="F94" i="27"/>
  <c r="F95" i="27"/>
  <c r="F96" i="27"/>
  <c r="F146" i="27"/>
  <c r="F147" i="27"/>
  <c r="F148" i="27"/>
  <c r="F149" i="27"/>
  <c r="A39" i="27"/>
  <c r="A32" i="27"/>
  <c r="A33" i="27"/>
  <c r="A34" i="27"/>
  <c r="A35" i="27"/>
  <c r="A36" i="27"/>
  <c r="A45" i="27"/>
  <c r="A46" i="27"/>
  <c r="A48" i="27"/>
  <c r="A53" i="27"/>
  <c r="A57" i="27"/>
  <c r="A70" i="27"/>
  <c r="F145" i="27"/>
  <c r="A29" i="27"/>
  <c r="A20" i="27"/>
  <c r="A21" i="27"/>
  <c r="A22" i="27"/>
  <c r="A23" i="27"/>
  <c r="A24" i="27"/>
  <c r="A25" i="27"/>
  <c r="A26" i="27"/>
  <c r="A15" i="27"/>
  <c r="A16" i="27"/>
  <c r="A17" i="27"/>
  <c r="A11" i="27"/>
  <c r="A12" i="27"/>
  <c r="F320" i="27"/>
  <c r="F281" i="27"/>
  <c r="F282" i="27"/>
  <c r="F283" i="27"/>
  <c r="F284" i="27"/>
  <c r="F285" i="27"/>
  <c r="F286" i="27"/>
  <c r="F287" i="27"/>
  <c r="F288" i="27"/>
  <c r="F289" i="27"/>
  <c r="F290" i="27"/>
  <c r="F291" i="27"/>
  <c r="F292" i="27"/>
  <c r="F293" i="27"/>
  <c r="F294" i="27"/>
  <c r="F295" i="27"/>
  <c r="F298" i="27"/>
  <c r="F299" i="27"/>
  <c r="F300" i="27"/>
  <c r="F301" i="27"/>
  <c r="F302" i="27"/>
  <c r="F303" i="27"/>
  <c r="F304" i="27"/>
  <c r="F305" i="27"/>
  <c r="F306" i="27"/>
  <c r="F307" i="27"/>
  <c r="F308" i="27"/>
  <c r="F309" i="27"/>
  <c r="F310" i="27"/>
  <c r="F311" i="27"/>
  <c r="F312" i="27"/>
  <c r="F313" i="27"/>
  <c r="F314" i="27"/>
  <c r="F315" i="27"/>
  <c r="F316" i="27"/>
  <c r="F317" i="27"/>
  <c r="F319" i="27"/>
  <c r="F321" i="27"/>
  <c r="F181" i="27"/>
  <c r="F182" i="27"/>
  <c r="F183" i="27"/>
  <c r="F184" i="27"/>
  <c r="F185" i="27"/>
  <c r="F186" i="27"/>
  <c r="F187" i="27"/>
  <c r="F188" i="27"/>
  <c r="F189" i="27"/>
  <c r="F190" i="27"/>
  <c r="F191" i="27"/>
  <c r="F192" i="27"/>
  <c r="F193" i="27"/>
  <c r="F194" i="27"/>
  <c r="F195" i="27"/>
  <c r="F196" i="27"/>
  <c r="F197" i="27"/>
  <c r="F199" i="27"/>
  <c r="F200" i="27"/>
  <c r="F201" i="27"/>
  <c r="F202" i="27"/>
  <c r="F203" i="27"/>
  <c r="F204" i="27"/>
  <c r="F205" i="27"/>
  <c r="F206" i="27"/>
  <c r="F209" i="27"/>
  <c r="F210" i="27"/>
  <c r="F212" i="27"/>
  <c r="F213" i="27"/>
  <c r="F214" i="27"/>
  <c r="F215" i="27"/>
  <c r="F216" i="27"/>
  <c r="F217" i="27"/>
  <c r="F250" i="27"/>
  <c r="F251" i="27"/>
  <c r="F252" i="27"/>
  <c r="F253" i="27"/>
  <c r="F254" i="27"/>
  <c r="F255" i="27"/>
  <c r="F256" i="27"/>
  <c r="F257" i="27"/>
  <c r="F258" i="27"/>
  <c r="F259" i="27"/>
  <c r="F260" i="27"/>
  <c r="F261" i="27"/>
  <c r="F262" i="27"/>
  <c r="F265" i="27"/>
  <c r="F266" i="27"/>
  <c r="F267" i="27"/>
  <c r="F268" i="27"/>
  <c r="F269" i="27"/>
  <c r="F270" i="27"/>
  <c r="F271" i="27"/>
  <c r="F224" i="27"/>
  <c r="F225" i="27"/>
  <c r="F226" i="27"/>
  <c r="F227" i="27"/>
  <c r="F228" i="27"/>
  <c r="F229" i="27"/>
  <c r="F230" i="27"/>
  <c r="F231" i="27"/>
  <c r="F232" i="27"/>
  <c r="F233" i="27"/>
  <c r="F234" i="27"/>
  <c r="F235" i="27"/>
  <c r="F236" i="27"/>
  <c r="F239" i="27"/>
  <c r="F240" i="27"/>
  <c r="F241" i="27"/>
  <c r="F242" i="27"/>
  <c r="F243" i="27"/>
  <c r="F244" i="27"/>
  <c r="F245" i="27"/>
  <c r="F273" i="27"/>
  <c r="F101" i="27"/>
  <c r="F102" i="27"/>
  <c r="F103" i="27"/>
  <c r="F104" i="27"/>
  <c r="F105" i="27"/>
  <c r="F106" i="27"/>
  <c r="F107" i="27"/>
  <c r="F108" i="27"/>
  <c r="F109" i="27"/>
  <c r="F110" i="27"/>
  <c r="F111" i="27"/>
  <c r="F112" i="27"/>
  <c r="F113" i="27"/>
  <c r="F114" i="27"/>
  <c r="F115" i="27"/>
  <c r="F116" i="27"/>
  <c r="F117" i="27"/>
  <c r="F118" i="27"/>
  <c r="F121" i="27"/>
  <c r="F122" i="27"/>
  <c r="F123" i="27"/>
  <c r="F124" i="27"/>
  <c r="F125" i="27"/>
  <c r="F126" i="27"/>
  <c r="F127" i="27"/>
  <c r="F128" i="27"/>
  <c r="F129" i="27"/>
  <c r="F130" i="27"/>
  <c r="F131" i="27"/>
  <c r="F132" i="27"/>
  <c r="F133" i="27"/>
  <c r="F136" i="27"/>
  <c r="F137" i="27"/>
  <c r="F138" i="27"/>
  <c r="F139" i="27"/>
  <c r="F140" i="27"/>
  <c r="F141" i="27"/>
  <c r="F142" i="27"/>
  <c r="F143" i="27"/>
  <c r="F144" i="27"/>
  <c r="F150" i="27"/>
  <c r="F151" i="27"/>
  <c r="F152" i="27"/>
  <c r="F153" i="27"/>
  <c r="F156" i="27"/>
  <c r="F157" i="27"/>
  <c r="F158" i="27"/>
  <c r="F161" i="27"/>
  <c r="F162" i="27"/>
  <c r="F163" i="27"/>
  <c r="F164" i="27"/>
  <c r="F165" i="27"/>
  <c r="F166" i="27"/>
  <c r="F167" i="27"/>
  <c r="F168" i="27"/>
  <c r="F169" i="27"/>
  <c r="F170" i="27"/>
  <c r="F171" i="27"/>
  <c r="F172" i="27"/>
  <c r="F173" i="27"/>
  <c r="F174" i="27"/>
  <c r="F175" i="27"/>
  <c r="F176" i="27"/>
  <c r="F177" i="27"/>
  <c r="F323" i="27"/>
  <c r="F324" i="27"/>
  <c r="F327" i="27"/>
  <c r="F328" i="27"/>
  <c r="F329" i="27"/>
  <c r="F330" i="27"/>
  <c r="F331" i="27"/>
  <c r="F332" i="27"/>
  <c r="F333" i="27"/>
  <c r="F334" i="27"/>
  <c r="F335" i="27"/>
  <c r="F336" i="27"/>
  <c r="F337" i="27"/>
  <c r="F338" i="27"/>
  <c r="F339" i="27"/>
  <c r="F341" i="27"/>
  <c r="F343" i="27"/>
  <c r="S214" i="23"/>
  <c r="S201" i="23"/>
  <c r="S190" i="23"/>
  <c r="S56" i="23"/>
  <c r="S24" i="23"/>
  <c r="S218" i="23"/>
  <c r="C22" i="23"/>
  <c r="C38" i="23"/>
  <c r="C92" i="23"/>
  <c r="C174" i="23"/>
  <c r="C183" i="23"/>
  <c r="C193" i="23"/>
  <c r="C202" i="23"/>
  <c r="C210" i="23"/>
  <c r="Y7" i="23"/>
  <c r="C40" i="23"/>
  <c r="V8" i="23"/>
  <c r="F9" i="23"/>
  <c r="I9" i="23"/>
  <c r="K9" i="23"/>
  <c r="L9" i="23"/>
  <c r="J9" i="23"/>
  <c r="Q9" i="23"/>
  <c r="V9" i="23"/>
  <c r="E10" i="23"/>
  <c r="F10" i="23"/>
  <c r="J10" i="23"/>
  <c r="K10" i="23"/>
  <c r="Q10" i="23"/>
  <c r="V10" i="23"/>
  <c r="J11" i="23"/>
  <c r="K11" i="23"/>
  <c r="Q11" i="23"/>
  <c r="V11" i="23"/>
  <c r="J12" i="23"/>
  <c r="K12" i="23"/>
  <c r="J13" i="23"/>
  <c r="K13" i="23"/>
  <c r="J14" i="23"/>
  <c r="K14" i="23"/>
  <c r="J15" i="23"/>
  <c r="K15" i="23"/>
  <c r="J16" i="23"/>
  <c r="K16" i="23"/>
  <c r="J17" i="23"/>
  <c r="K17" i="23"/>
  <c r="J18" i="23"/>
  <c r="K18" i="23"/>
  <c r="J19" i="23"/>
  <c r="K19" i="23"/>
  <c r="J20" i="23"/>
  <c r="K20" i="23"/>
  <c r="J21" i="23"/>
  <c r="K21" i="23"/>
  <c r="D22" i="23"/>
  <c r="C24" i="23"/>
  <c r="D24" i="23"/>
  <c r="C25" i="23"/>
  <c r="F29" i="23"/>
  <c r="I29" i="23"/>
  <c r="J29" i="23"/>
  <c r="K29" i="23"/>
  <c r="E30" i="23"/>
  <c r="I30" i="23"/>
  <c r="F30" i="23"/>
  <c r="J30" i="23"/>
  <c r="K30" i="23"/>
  <c r="L30" i="23"/>
  <c r="E31" i="23"/>
  <c r="I31" i="23"/>
  <c r="F31" i="23"/>
  <c r="J31" i="23"/>
  <c r="K31" i="23"/>
  <c r="L31" i="23"/>
  <c r="E32" i="23"/>
  <c r="J32" i="23"/>
  <c r="K32" i="23"/>
  <c r="J33" i="23"/>
  <c r="K33" i="23"/>
  <c r="J34" i="23"/>
  <c r="K34" i="23"/>
  <c r="J35" i="23"/>
  <c r="K35" i="23"/>
  <c r="J36" i="23"/>
  <c r="K36" i="23"/>
  <c r="J37" i="23"/>
  <c r="K37" i="23"/>
  <c r="D38" i="23"/>
  <c r="D40" i="23"/>
  <c r="C41" i="23"/>
  <c r="F45" i="23"/>
  <c r="I45" i="23"/>
  <c r="J45" i="23"/>
  <c r="K45" i="23"/>
  <c r="E46" i="23"/>
  <c r="I46" i="23"/>
  <c r="F46" i="23"/>
  <c r="J46" i="23"/>
  <c r="K46" i="23"/>
  <c r="L46" i="23"/>
  <c r="E47" i="23"/>
  <c r="I47" i="23"/>
  <c r="J47" i="23"/>
  <c r="K47" i="23"/>
  <c r="L47" i="23"/>
  <c r="J48" i="23"/>
  <c r="K48" i="23"/>
  <c r="J49" i="23"/>
  <c r="K49" i="23"/>
  <c r="J50" i="23"/>
  <c r="K50" i="23"/>
  <c r="J51" i="23"/>
  <c r="K51" i="23"/>
  <c r="J52" i="23"/>
  <c r="K52" i="23"/>
  <c r="J53" i="23"/>
  <c r="K53" i="23"/>
  <c r="J54" i="23"/>
  <c r="K54" i="23"/>
  <c r="J55" i="23"/>
  <c r="K55" i="23"/>
  <c r="J56" i="23"/>
  <c r="K56" i="23"/>
  <c r="J57" i="23"/>
  <c r="K57" i="23"/>
  <c r="J58" i="23"/>
  <c r="K58" i="23"/>
  <c r="J59" i="23"/>
  <c r="K59" i="23"/>
  <c r="J60" i="23"/>
  <c r="K60" i="23"/>
  <c r="J61" i="23"/>
  <c r="K61" i="23"/>
  <c r="J62" i="23"/>
  <c r="K62" i="23"/>
  <c r="J63" i="23"/>
  <c r="K63" i="23"/>
  <c r="J64" i="23"/>
  <c r="K64" i="23"/>
  <c r="J65" i="23"/>
  <c r="K65" i="23"/>
  <c r="J66" i="23"/>
  <c r="K66" i="23"/>
  <c r="J67" i="23"/>
  <c r="K67" i="23"/>
  <c r="J68" i="23"/>
  <c r="K68" i="23"/>
  <c r="J69" i="23"/>
  <c r="K69" i="23"/>
  <c r="J70" i="23"/>
  <c r="K70" i="23"/>
  <c r="J71" i="23"/>
  <c r="K71" i="23"/>
  <c r="J72" i="23"/>
  <c r="K72" i="23"/>
  <c r="J73" i="23"/>
  <c r="K73" i="23"/>
  <c r="J74" i="23"/>
  <c r="K74" i="23"/>
  <c r="J75" i="23"/>
  <c r="K75" i="23"/>
  <c r="J76" i="23"/>
  <c r="K76" i="23"/>
  <c r="J77" i="23"/>
  <c r="K77" i="23"/>
  <c r="J78" i="23"/>
  <c r="K78" i="23"/>
  <c r="J79" i="23"/>
  <c r="K79" i="23"/>
  <c r="J80" i="23"/>
  <c r="K80" i="23"/>
  <c r="J81" i="23"/>
  <c r="K81" i="23"/>
  <c r="J82" i="23"/>
  <c r="K82" i="23"/>
  <c r="J83" i="23"/>
  <c r="K83" i="23"/>
  <c r="J84" i="23"/>
  <c r="K84" i="23"/>
  <c r="J85" i="23"/>
  <c r="K85" i="23"/>
  <c r="J86" i="23"/>
  <c r="K86" i="23"/>
  <c r="J87" i="23"/>
  <c r="K87" i="23"/>
  <c r="J88" i="23"/>
  <c r="K88" i="23"/>
  <c r="J89" i="23"/>
  <c r="K89" i="23"/>
  <c r="J90" i="23"/>
  <c r="K90" i="23"/>
  <c r="J91" i="23"/>
  <c r="K91" i="23"/>
  <c r="D92" i="23"/>
  <c r="C94" i="23"/>
  <c r="D94" i="23"/>
  <c r="C95" i="23"/>
  <c r="F99" i="23"/>
  <c r="I99" i="23"/>
  <c r="J99" i="23"/>
  <c r="K99" i="23"/>
  <c r="E100" i="23"/>
  <c r="J100" i="23"/>
  <c r="K100" i="23"/>
  <c r="K101" i="23"/>
  <c r="K102" i="23"/>
  <c r="K103" i="23"/>
  <c r="K104" i="23"/>
  <c r="K105" i="23"/>
  <c r="K106" i="23"/>
  <c r="K107" i="23"/>
  <c r="K108" i="23"/>
  <c r="K109" i="23"/>
  <c r="K110" i="23"/>
  <c r="K111" i="23"/>
  <c r="K112" i="23"/>
  <c r="K113" i="23"/>
  <c r="K114" i="23"/>
  <c r="K115" i="23"/>
  <c r="K116" i="23"/>
  <c r="K117" i="23"/>
  <c r="K118" i="23"/>
  <c r="K119" i="23"/>
  <c r="K120" i="23"/>
  <c r="K121" i="23"/>
  <c r="K122" i="23"/>
  <c r="K123" i="23"/>
  <c r="K124" i="23"/>
  <c r="K125" i="23"/>
  <c r="K126" i="23"/>
  <c r="K127" i="23"/>
  <c r="K128" i="23"/>
  <c r="K129" i="23"/>
  <c r="K130" i="23"/>
  <c r="K13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K157" i="23"/>
  <c r="K158" i="23"/>
  <c r="K159" i="23"/>
  <c r="K160" i="23"/>
  <c r="K161" i="23"/>
  <c r="K162" i="23"/>
  <c r="K163" i="23"/>
  <c r="K164" i="23"/>
  <c r="K165" i="23"/>
  <c r="K166" i="23"/>
  <c r="K167" i="23"/>
  <c r="K168" i="23"/>
  <c r="K169" i="23"/>
  <c r="K170" i="23"/>
  <c r="K171" i="23"/>
  <c r="K172" i="23"/>
  <c r="K173" i="23"/>
  <c r="K174" i="23"/>
  <c r="E101" i="23"/>
  <c r="I101" i="23"/>
  <c r="L101" i="23"/>
  <c r="J101" i="23"/>
  <c r="M101" i="23"/>
  <c r="N101" i="23"/>
  <c r="J102" i="23"/>
  <c r="J103" i="23"/>
  <c r="J104" i="23"/>
  <c r="J105" i="23"/>
  <c r="J106" i="23"/>
  <c r="J107" i="23"/>
  <c r="J108" i="23"/>
  <c r="J109" i="23"/>
  <c r="J110" i="23"/>
  <c r="J111" i="23"/>
  <c r="J112" i="23"/>
  <c r="J113" i="23"/>
  <c r="J114" i="23"/>
  <c r="J115" i="23"/>
  <c r="J116" i="23"/>
  <c r="J117" i="23"/>
  <c r="J118" i="23"/>
  <c r="J119" i="23"/>
  <c r="J120" i="23"/>
  <c r="J121" i="23"/>
  <c r="J122" i="23"/>
  <c r="J123" i="23"/>
  <c r="J124" i="23"/>
  <c r="J125" i="23"/>
  <c r="J126" i="23"/>
  <c r="J127" i="23"/>
  <c r="J128" i="23"/>
  <c r="J129" i="23"/>
  <c r="J130" i="23"/>
  <c r="J131" i="23"/>
  <c r="J132" i="23"/>
  <c r="J133" i="23"/>
  <c r="J134" i="23"/>
  <c r="J135" i="23"/>
  <c r="J136" i="23"/>
  <c r="J137" i="23"/>
  <c r="J138" i="23"/>
  <c r="J139" i="23"/>
  <c r="J140" i="23"/>
  <c r="J141" i="23"/>
  <c r="J142" i="23"/>
  <c r="J143" i="23"/>
  <c r="J144" i="23"/>
  <c r="J145" i="23"/>
  <c r="J146" i="23"/>
  <c r="J147" i="23"/>
  <c r="J148" i="23"/>
  <c r="J149" i="23"/>
  <c r="J150" i="23"/>
  <c r="J151" i="23"/>
  <c r="J152" i="23"/>
  <c r="J153" i="23"/>
  <c r="J154" i="23"/>
  <c r="J155" i="23"/>
  <c r="J156" i="23"/>
  <c r="J157" i="23"/>
  <c r="J158" i="23"/>
  <c r="J159" i="23"/>
  <c r="J160" i="23"/>
  <c r="J161" i="23"/>
  <c r="J162" i="23"/>
  <c r="J163" i="23"/>
  <c r="J164" i="23"/>
  <c r="J165" i="23"/>
  <c r="J166" i="23"/>
  <c r="J167" i="23"/>
  <c r="J168" i="23"/>
  <c r="J169" i="23"/>
  <c r="J170" i="23"/>
  <c r="J171" i="23"/>
  <c r="J172" i="23"/>
  <c r="J173" i="23"/>
  <c r="D174" i="23"/>
  <c r="C176" i="23"/>
  <c r="D176" i="23"/>
  <c r="C177" i="23"/>
  <c r="V181" i="23"/>
  <c r="V182" i="23"/>
  <c r="V183" i="23"/>
  <c r="V184" i="23"/>
  <c r="V185" i="23"/>
  <c r="V186" i="23"/>
  <c r="V187" i="23"/>
  <c r="V188" i="23"/>
  <c r="V189" i="23"/>
  <c r="V190" i="23"/>
  <c r="W190" i="23"/>
  <c r="F182" i="23"/>
  <c r="I182" i="23"/>
  <c r="J182" i="23"/>
  <c r="K182" i="23"/>
  <c r="L182" i="23"/>
  <c r="D183" i="23"/>
  <c r="C185" i="23"/>
  <c r="D185" i="23"/>
  <c r="C186" i="23"/>
  <c r="F191" i="23"/>
  <c r="I191" i="23"/>
  <c r="J191" i="23"/>
  <c r="K191" i="23"/>
  <c r="L191" i="23"/>
  <c r="M191" i="23"/>
  <c r="M193" i="23"/>
  <c r="N194" i="23"/>
  <c r="F192" i="23"/>
  <c r="I192" i="23"/>
  <c r="K192" i="23"/>
  <c r="L192" i="23"/>
  <c r="J192" i="23"/>
  <c r="D193" i="23"/>
  <c r="K193" i="23"/>
  <c r="V193" i="23"/>
  <c r="V194" i="23"/>
  <c r="V195" i="23"/>
  <c r="V196" i="23"/>
  <c r="V197" i="23"/>
  <c r="V198" i="23"/>
  <c r="V199" i="23"/>
  <c r="V200" i="23"/>
  <c r="V201" i="23"/>
  <c r="W201" i="23"/>
  <c r="L194" i="23"/>
  <c r="C195" i="23"/>
  <c r="D195" i="23"/>
  <c r="F201" i="23"/>
  <c r="I201" i="23"/>
  <c r="K201" i="23"/>
  <c r="L201" i="23"/>
  <c r="J201" i="23"/>
  <c r="D202" i="23"/>
  <c r="K202" i="23"/>
  <c r="L203" i="23"/>
  <c r="C204" i="23"/>
  <c r="D204" i="23"/>
  <c r="C205" i="23"/>
  <c r="V205" i="23"/>
  <c r="V206" i="23"/>
  <c r="V207" i="23"/>
  <c r="V208" i="23"/>
  <c r="V209" i="23"/>
  <c r="V210" i="23"/>
  <c r="V211" i="23"/>
  <c r="V212" i="23"/>
  <c r="V213" i="23"/>
  <c r="V214" i="23"/>
  <c r="W214" i="23"/>
  <c r="F209" i="23"/>
  <c r="I209" i="23"/>
  <c r="K209" i="23"/>
  <c r="L209" i="23"/>
  <c r="J209" i="23"/>
  <c r="D210" i="23"/>
  <c r="K210" i="23"/>
  <c r="L211" i="23"/>
  <c r="C212" i="23"/>
  <c r="D212" i="23"/>
  <c r="W213" i="23"/>
  <c r="M201" i="23"/>
  <c r="N201" i="23"/>
  <c r="N202" i="23"/>
  <c r="M202" i="23"/>
  <c r="N203" i="23"/>
  <c r="L202" i="23"/>
  <c r="L204" i="23"/>
  <c r="M192" i="23"/>
  <c r="N192" i="23"/>
  <c r="L183" i="23"/>
  <c r="M182" i="23"/>
  <c r="M183" i="23"/>
  <c r="N184" i="23"/>
  <c r="N182" i="23"/>
  <c r="N183" i="23"/>
  <c r="L210" i="23"/>
  <c r="L212" i="23"/>
  <c r="M209" i="23"/>
  <c r="M210" i="23"/>
  <c r="N211" i="23"/>
  <c r="N209" i="23"/>
  <c r="N210" i="23"/>
  <c r="N191" i="23"/>
  <c r="N193" i="23"/>
  <c r="N195" i="23"/>
  <c r="K38" i="23"/>
  <c r="L29" i="23"/>
  <c r="M9" i="23"/>
  <c r="L45" i="23"/>
  <c r="K92" i="23"/>
  <c r="K183" i="23"/>
  <c r="C213" i="23"/>
  <c r="C196" i="23"/>
  <c r="L193" i="23"/>
  <c r="L195" i="23"/>
  <c r="F101" i="23"/>
  <c r="E102" i="23"/>
  <c r="F100" i="23"/>
  <c r="I100" i="23"/>
  <c r="L100" i="23"/>
  <c r="L99" i="23"/>
  <c r="E48" i="23"/>
  <c r="F47" i="23"/>
  <c r="I32" i="23"/>
  <c r="L32" i="23"/>
  <c r="F32" i="23"/>
  <c r="E33" i="23"/>
  <c r="M47" i="23"/>
  <c r="N47" i="23"/>
  <c r="M31" i="23"/>
  <c r="N31" i="23"/>
  <c r="M46" i="23"/>
  <c r="N46" i="23"/>
  <c r="M30" i="23"/>
  <c r="N30" i="23"/>
  <c r="I10" i="23"/>
  <c r="L10" i="23"/>
  <c r="E11" i="23"/>
  <c r="K22" i="23"/>
  <c r="M100" i="23"/>
  <c r="N100" i="23"/>
  <c r="L23" i="23"/>
  <c r="M10" i="23"/>
  <c r="N10" i="23"/>
  <c r="I33" i="23"/>
  <c r="L33" i="23"/>
  <c r="F33" i="23"/>
  <c r="E34" i="23"/>
  <c r="I48" i="23"/>
  <c r="L48" i="23"/>
  <c r="F48" i="23"/>
  <c r="E49" i="23"/>
  <c r="F102" i="23"/>
  <c r="I102" i="23"/>
  <c r="L102" i="23"/>
  <c r="E103" i="23"/>
  <c r="M29" i="23"/>
  <c r="N212" i="23"/>
  <c r="N204" i="23"/>
  <c r="F11" i="23"/>
  <c r="I11" i="23"/>
  <c r="L11" i="23"/>
  <c r="E12" i="23"/>
  <c r="M32" i="23"/>
  <c r="N32" i="23"/>
  <c r="M45" i="23"/>
  <c r="N45" i="23"/>
  <c r="N185" i="23"/>
  <c r="M99" i="23"/>
  <c r="N9" i="23"/>
  <c r="I12" i="23"/>
  <c r="L12" i="23"/>
  <c r="F12" i="23"/>
  <c r="E13" i="23"/>
  <c r="L39" i="23"/>
  <c r="I49" i="23"/>
  <c r="L49" i="23"/>
  <c r="F49" i="23"/>
  <c r="E50" i="23"/>
  <c r="M11" i="23"/>
  <c r="N11" i="23"/>
  <c r="F103" i="23"/>
  <c r="I103" i="23"/>
  <c r="L103" i="23"/>
  <c r="E104" i="23"/>
  <c r="M33" i="23"/>
  <c r="N33" i="23"/>
  <c r="M102" i="23"/>
  <c r="N102" i="23"/>
  <c r="M48" i="23"/>
  <c r="N48" i="23"/>
  <c r="N99" i="23"/>
  <c r="N29" i="23"/>
  <c r="I34" i="23"/>
  <c r="L34" i="23"/>
  <c r="E35" i="23"/>
  <c r="F34" i="23"/>
  <c r="M49" i="23"/>
  <c r="N49" i="23"/>
  <c r="M12" i="23"/>
  <c r="N12" i="23"/>
  <c r="I50" i="23"/>
  <c r="L50" i="23"/>
  <c r="F50" i="23"/>
  <c r="E51" i="23"/>
  <c r="M34" i="23"/>
  <c r="N34" i="23"/>
  <c r="M103" i="23"/>
  <c r="I35" i="23"/>
  <c r="L35" i="23"/>
  <c r="F35" i="23"/>
  <c r="E36" i="23"/>
  <c r="F104" i="23"/>
  <c r="I104" i="23"/>
  <c r="L104" i="23"/>
  <c r="E105" i="23"/>
  <c r="I13" i="23"/>
  <c r="L13" i="23"/>
  <c r="F13" i="23"/>
  <c r="E14" i="23"/>
  <c r="M35" i="23"/>
  <c r="N35" i="23"/>
  <c r="M13" i="23"/>
  <c r="N13" i="23"/>
  <c r="M50" i="23"/>
  <c r="F105" i="23"/>
  <c r="I105" i="23"/>
  <c r="L105" i="23"/>
  <c r="E106" i="23"/>
  <c r="I36" i="23"/>
  <c r="L36" i="23"/>
  <c r="F36" i="23"/>
  <c r="E37" i="23"/>
  <c r="I14" i="23"/>
  <c r="L14" i="23"/>
  <c r="E15" i="23"/>
  <c r="F14" i="23"/>
  <c r="M104" i="23"/>
  <c r="N104" i="23"/>
  <c r="N103" i="23"/>
  <c r="I51" i="23"/>
  <c r="L51" i="23"/>
  <c r="E52" i="23"/>
  <c r="F51" i="23"/>
  <c r="M51" i="23"/>
  <c r="N51" i="23"/>
  <c r="F106" i="23"/>
  <c r="I106" i="23"/>
  <c r="L106" i="23"/>
  <c r="E107" i="23"/>
  <c r="I15" i="23"/>
  <c r="L15" i="23"/>
  <c r="F15" i="23"/>
  <c r="E16" i="23"/>
  <c r="I37" i="23"/>
  <c r="L37" i="23"/>
  <c r="F37" i="23"/>
  <c r="M105" i="23"/>
  <c r="N105" i="23"/>
  <c r="M14" i="23"/>
  <c r="N14" i="23"/>
  <c r="I52" i="23"/>
  <c r="L52" i="23"/>
  <c r="F52" i="23"/>
  <c r="E53" i="23"/>
  <c r="M36" i="23"/>
  <c r="N36" i="23"/>
  <c r="N50" i="23"/>
  <c r="I16" i="23"/>
  <c r="L16" i="23"/>
  <c r="F16" i="23"/>
  <c r="E17" i="23"/>
  <c r="M52" i="23"/>
  <c r="N52" i="23"/>
  <c r="M37" i="23"/>
  <c r="M38" i="23"/>
  <c r="N39" i="23"/>
  <c r="N37" i="23"/>
  <c r="N38" i="23"/>
  <c r="N40" i="23"/>
  <c r="M15" i="23"/>
  <c r="N15" i="23"/>
  <c r="F107" i="23"/>
  <c r="I107" i="23"/>
  <c r="L107" i="23"/>
  <c r="E108" i="23"/>
  <c r="I53" i="23"/>
  <c r="L53" i="23"/>
  <c r="F53" i="23"/>
  <c r="E54" i="23"/>
  <c r="L38" i="23"/>
  <c r="L40" i="23"/>
  <c r="M106" i="23"/>
  <c r="N106" i="23"/>
  <c r="M53" i="23"/>
  <c r="N53" i="23"/>
  <c r="M16" i="23"/>
  <c r="N16" i="23"/>
  <c r="F108" i="23"/>
  <c r="I108" i="23"/>
  <c r="L108" i="23"/>
  <c r="E109" i="23"/>
  <c r="I54" i="23"/>
  <c r="L54" i="23"/>
  <c r="E55" i="23"/>
  <c r="F54" i="23"/>
  <c r="M107" i="23"/>
  <c r="N107" i="23"/>
  <c r="I17" i="23"/>
  <c r="L17" i="23"/>
  <c r="F17" i="23"/>
  <c r="E18" i="23"/>
  <c r="F109" i="23"/>
  <c r="I109" i="23"/>
  <c r="L109" i="23"/>
  <c r="E110" i="23"/>
  <c r="M17" i="23"/>
  <c r="N17" i="23"/>
  <c r="I55" i="23"/>
  <c r="L55" i="23"/>
  <c r="F55" i="23"/>
  <c r="E56" i="23"/>
  <c r="I18" i="23"/>
  <c r="L18" i="23"/>
  <c r="E19" i="23"/>
  <c r="F18" i="23"/>
  <c r="M108" i="23"/>
  <c r="N108" i="23"/>
  <c r="M54" i="23"/>
  <c r="N54" i="23"/>
  <c r="I56" i="23"/>
  <c r="L56" i="23"/>
  <c r="F56" i="23"/>
  <c r="E57" i="23"/>
  <c r="F110" i="23"/>
  <c r="I110" i="23"/>
  <c r="L110" i="23"/>
  <c r="E111" i="23"/>
  <c r="I19" i="23"/>
  <c r="L19" i="23"/>
  <c r="E20" i="23"/>
  <c r="F19" i="23"/>
  <c r="M55" i="23"/>
  <c r="N55" i="23"/>
  <c r="M109" i="23"/>
  <c r="N109" i="23"/>
  <c r="M18" i="23"/>
  <c r="N18" i="23"/>
  <c r="I20" i="23"/>
  <c r="L20" i="23"/>
  <c r="F20" i="23"/>
  <c r="E21" i="23"/>
  <c r="M19" i="23"/>
  <c r="N19" i="23"/>
  <c r="I57" i="23"/>
  <c r="L57" i="23"/>
  <c r="F57" i="23"/>
  <c r="E58" i="23"/>
  <c r="F111" i="23"/>
  <c r="I111" i="23"/>
  <c r="L111" i="23"/>
  <c r="E112" i="23"/>
  <c r="M110" i="23"/>
  <c r="N110" i="23"/>
  <c r="M56" i="23"/>
  <c r="N56" i="23"/>
  <c r="I58" i="23"/>
  <c r="L58" i="23"/>
  <c r="E59" i="23"/>
  <c r="F58" i="23"/>
  <c r="I21" i="23"/>
  <c r="L21" i="23"/>
  <c r="F21" i="23"/>
  <c r="M111" i="23"/>
  <c r="N111" i="23"/>
  <c r="M57" i="23"/>
  <c r="N57" i="23"/>
  <c r="F112" i="23"/>
  <c r="I112" i="23"/>
  <c r="L112" i="23"/>
  <c r="E113" i="23"/>
  <c r="M20" i="23"/>
  <c r="N20" i="23"/>
  <c r="F113" i="23"/>
  <c r="I113" i="23"/>
  <c r="L113" i="23"/>
  <c r="E114" i="23"/>
  <c r="M112" i="23"/>
  <c r="N112" i="23"/>
  <c r="I59" i="23"/>
  <c r="L59" i="23"/>
  <c r="F59" i="23"/>
  <c r="E60" i="23"/>
  <c r="M21" i="23"/>
  <c r="M22" i="23"/>
  <c r="N23" i="23"/>
  <c r="L22" i="23"/>
  <c r="L24" i="23"/>
  <c r="M58" i="23"/>
  <c r="N58" i="23"/>
  <c r="I60" i="23"/>
  <c r="L60" i="23"/>
  <c r="F60" i="23"/>
  <c r="E61" i="23"/>
  <c r="F114" i="23"/>
  <c r="I114" i="23"/>
  <c r="L114" i="23"/>
  <c r="E115" i="23"/>
  <c r="N21" i="23"/>
  <c r="N22" i="23"/>
  <c r="M59" i="23"/>
  <c r="N59" i="23"/>
  <c r="M113" i="23"/>
  <c r="N113" i="23"/>
  <c r="N24" i="23"/>
  <c r="I61" i="23"/>
  <c r="L61" i="23"/>
  <c r="F61" i="23"/>
  <c r="E62" i="23"/>
  <c r="F115" i="23"/>
  <c r="I115" i="23"/>
  <c r="L115" i="23"/>
  <c r="E116" i="23"/>
  <c r="M114" i="23"/>
  <c r="N114" i="23"/>
  <c r="M60" i="23"/>
  <c r="N60" i="23"/>
  <c r="F116" i="23"/>
  <c r="I116" i="23"/>
  <c r="L116" i="23"/>
  <c r="E117" i="23"/>
  <c r="I62" i="23"/>
  <c r="L62" i="23"/>
  <c r="E63" i="23"/>
  <c r="F62" i="23"/>
  <c r="M115" i="23"/>
  <c r="N115" i="23"/>
  <c r="M61" i="23"/>
  <c r="N61" i="23"/>
  <c r="F117" i="23"/>
  <c r="I117" i="23"/>
  <c r="L117" i="23"/>
  <c r="E118" i="23"/>
  <c r="M116" i="23"/>
  <c r="N116" i="23"/>
  <c r="M62" i="23"/>
  <c r="N62" i="23"/>
  <c r="I63" i="23"/>
  <c r="L63" i="23"/>
  <c r="F63" i="23"/>
  <c r="E64" i="23"/>
  <c r="F118" i="23"/>
  <c r="I118" i="23"/>
  <c r="L118" i="23"/>
  <c r="E119" i="23"/>
  <c r="I64" i="23"/>
  <c r="L64" i="23"/>
  <c r="F64" i="23"/>
  <c r="E65" i="23"/>
  <c r="M117" i="23"/>
  <c r="N117" i="23"/>
  <c r="M63" i="23"/>
  <c r="N63" i="23"/>
  <c r="F65" i="23"/>
  <c r="I65" i="23"/>
  <c r="L65" i="23"/>
  <c r="E66" i="23"/>
  <c r="M118" i="23"/>
  <c r="N118" i="23"/>
  <c r="M64" i="23"/>
  <c r="N64" i="23"/>
  <c r="F119" i="23"/>
  <c r="I119" i="23"/>
  <c r="L119" i="23"/>
  <c r="E120" i="23"/>
  <c r="F66" i="23"/>
  <c r="I66" i="23"/>
  <c r="L66" i="23"/>
  <c r="E67" i="23"/>
  <c r="F120" i="23"/>
  <c r="I120" i="23"/>
  <c r="L120" i="23"/>
  <c r="E121" i="23"/>
  <c r="M65" i="23"/>
  <c r="N65" i="23"/>
  <c r="M119" i="23"/>
  <c r="N119" i="23"/>
  <c r="F67" i="23"/>
  <c r="I67" i="23"/>
  <c r="L67" i="23"/>
  <c r="E68" i="23"/>
  <c r="F121" i="23"/>
  <c r="I121" i="23"/>
  <c r="L121" i="23"/>
  <c r="E122" i="23"/>
  <c r="M66" i="23"/>
  <c r="N66" i="23"/>
  <c r="M120" i="23"/>
  <c r="N120" i="23"/>
  <c r="F68" i="23"/>
  <c r="I68" i="23"/>
  <c r="L68" i="23"/>
  <c r="E69" i="23"/>
  <c r="F122" i="23"/>
  <c r="I122" i="23"/>
  <c r="L122" i="23"/>
  <c r="E123" i="23"/>
  <c r="M67" i="23"/>
  <c r="N67" i="23"/>
  <c r="M121" i="23"/>
  <c r="N121" i="23"/>
  <c r="F69" i="23"/>
  <c r="I69" i="23"/>
  <c r="L69" i="23"/>
  <c r="E70" i="23"/>
  <c r="F123" i="23"/>
  <c r="I123" i="23"/>
  <c r="L123" i="23"/>
  <c r="E124" i="23"/>
  <c r="M68" i="23"/>
  <c r="N68" i="23"/>
  <c r="M122" i="23"/>
  <c r="N122" i="23"/>
  <c r="F70" i="23"/>
  <c r="I70" i="23"/>
  <c r="L70" i="23"/>
  <c r="E71" i="23"/>
  <c r="F124" i="23"/>
  <c r="I124" i="23"/>
  <c r="L124" i="23"/>
  <c r="E125" i="23"/>
  <c r="M69" i="23"/>
  <c r="N69" i="23"/>
  <c r="M123" i="23"/>
  <c r="N123" i="23"/>
  <c r="F71" i="23"/>
  <c r="I71" i="23"/>
  <c r="L71" i="23"/>
  <c r="E72" i="23"/>
  <c r="F125" i="23"/>
  <c r="I125" i="23"/>
  <c r="L125" i="23"/>
  <c r="E126" i="23"/>
  <c r="M70" i="23"/>
  <c r="N70" i="23"/>
  <c r="M124" i="23"/>
  <c r="N124" i="23"/>
  <c r="F72" i="23"/>
  <c r="I72" i="23"/>
  <c r="L72" i="23"/>
  <c r="E73" i="23"/>
  <c r="F126" i="23"/>
  <c r="I126" i="23"/>
  <c r="L126" i="23"/>
  <c r="E127" i="23"/>
  <c r="M71" i="23"/>
  <c r="N71" i="23"/>
  <c r="M125" i="23"/>
  <c r="N125" i="23"/>
  <c r="F73" i="23"/>
  <c r="I73" i="23"/>
  <c r="L73" i="23"/>
  <c r="E74" i="23"/>
  <c r="F127" i="23"/>
  <c r="I127" i="23"/>
  <c r="L127" i="23"/>
  <c r="E128" i="23"/>
  <c r="M72" i="23"/>
  <c r="N72" i="23"/>
  <c r="M126" i="23"/>
  <c r="N126" i="23"/>
  <c r="F74" i="23"/>
  <c r="I74" i="23"/>
  <c r="L74" i="23"/>
  <c r="E75" i="23"/>
  <c r="F128" i="23"/>
  <c r="I128" i="23"/>
  <c r="L128" i="23"/>
  <c r="E129" i="23"/>
  <c r="M73" i="23"/>
  <c r="N73" i="23"/>
  <c r="M127" i="23"/>
  <c r="N127" i="23"/>
  <c r="F75" i="23"/>
  <c r="I75" i="23"/>
  <c r="L75" i="23"/>
  <c r="E76" i="23"/>
  <c r="F129" i="23"/>
  <c r="I129" i="23"/>
  <c r="L129" i="23"/>
  <c r="E130" i="23"/>
  <c r="M74" i="23"/>
  <c r="N74" i="23"/>
  <c r="M128" i="23"/>
  <c r="N128" i="23"/>
  <c r="F76" i="23"/>
  <c r="I76" i="23"/>
  <c r="L76" i="23"/>
  <c r="E77" i="23"/>
  <c r="F130" i="23"/>
  <c r="I130" i="23"/>
  <c r="L130" i="23"/>
  <c r="E131" i="23"/>
  <c r="M75" i="23"/>
  <c r="N75" i="23"/>
  <c r="M129" i="23"/>
  <c r="N129" i="23"/>
  <c r="F77" i="23"/>
  <c r="I77" i="23"/>
  <c r="L77" i="23"/>
  <c r="E78" i="23"/>
  <c r="F131" i="23"/>
  <c r="I131" i="23"/>
  <c r="L131" i="23"/>
  <c r="E132" i="23"/>
  <c r="M76" i="23"/>
  <c r="N76" i="23"/>
  <c r="M130" i="23"/>
  <c r="N130" i="23"/>
  <c r="F78" i="23"/>
  <c r="I78" i="23"/>
  <c r="L78" i="23"/>
  <c r="E79" i="23"/>
  <c r="F132" i="23"/>
  <c r="I132" i="23"/>
  <c r="L132" i="23"/>
  <c r="E133" i="23"/>
  <c r="E162" i="23"/>
  <c r="M77" i="23"/>
  <c r="N77" i="23"/>
  <c r="M131" i="23"/>
  <c r="N131" i="23"/>
  <c r="F162" i="23"/>
  <c r="I162" i="23"/>
  <c r="L162" i="23"/>
  <c r="E163" i="23"/>
  <c r="F79" i="23"/>
  <c r="I79" i="23"/>
  <c r="L79" i="23"/>
  <c r="E80" i="23"/>
  <c r="F133" i="23"/>
  <c r="I133" i="23"/>
  <c r="L133" i="23"/>
  <c r="E134" i="23"/>
  <c r="M78" i="23"/>
  <c r="N78" i="23"/>
  <c r="M132" i="23"/>
  <c r="N132" i="23"/>
  <c r="F163" i="23"/>
  <c r="I163" i="23"/>
  <c r="L163" i="23"/>
  <c r="E164" i="23"/>
  <c r="F80" i="23"/>
  <c r="I80" i="23"/>
  <c r="L80" i="23"/>
  <c r="E81" i="23"/>
  <c r="M162" i="23"/>
  <c r="N162" i="23"/>
  <c r="M133" i="23"/>
  <c r="N133" i="23"/>
  <c r="F134" i="23"/>
  <c r="I134" i="23"/>
  <c r="L134" i="23"/>
  <c r="E135" i="23"/>
  <c r="M79" i="23"/>
  <c r="L93" i="23"/>
  <c r="N79" i="23"/>
  <c r="M134" i="23"/>
  <c r="N134" i="23"/>
  <c r="F164" i="23"/>
  <c r="I164" i="23"/>
  <c r="L164" i="23"/>
  <c r="E165" i="23"/>
  <c r="F81" i="23"/>
  <c r="I81" i="23"/>
  <c r="L81" i="23"/>
  <c r="E82" i="23"/>
  <c r="M163" i="23"/>
  <c r="N163" i="23"/>
  <c r="F135" i="23"/>
  <c r="I135" i="23"/>
  <c r="L135" i="23"/>
  <c r="E136" i="23"/>
  <c r="M80" i="23"/>
  <c r="N80" i="23"/>
  <c r="M135" i="23"/>
  <c r="N135" i="23"/>
  <c r="F82" i="23"/>
  <c r="I82" i="23"/>
  <c r="L82" i="23"/>
  <c r="E83" i="23"/>
  <c r="M81" i="23"/>
  <c r="N81" i="23"/>
  <c r="M164" i="23"/>
  <c r="N164" i="23"/>
  <c r="F136" i="23"/>
  <c r="I136" i="23"/>
  <c r="L136" i="23"/>
  <c r="E137" i="23"/>
  <c r="F165" i="23"/>
  <c r="I165" i="23"/>
  <c r="L165" i="23"/>
  <c r="E166" i="23"/>
  <c r="F137" i="23"/>
  <c r="I137" i="23"/>
  <c r="L137" i="23"/>
  <c r="E138" i="23"/>
  <c r="M136" i="23"/>
  <c r="N136" i="23"/>
  <c r="M165" i="23"/>
  <c r="N165" i="23"/>
  <c r="M82" i="23"/>
  <c r="N82" i="23"/>
  <c r="I166" i="23"/>
  <c r="L166" i="23"/>
  <c r="F166" i="23"/>
  <c r="E167" i="23"/>
  <c r="F83" i="23"/>
  <c r="I83" i="23"/>
  <c r="L83" i="23"/>
  <c r="E84" i="23"/>
  <c r="F138" i="23"/>
  <c r="I138" i="23"/>
  <c r="L138" i="23"/>
  <c r="E139" i="23"/>
  <c r="M83" i="23"/>
  <c r="N83" i="23"/>
  <c r="M166" i="23"/>
  <c r="N166" i="23"/>
  <c r="M137" i="23"/>
  <c r="N137" i="23"/>
  <c r="I167" i="23"/>
  <c r="L167" i="23"/>
  <c r="E168" i="23"/>
  <c r="F167" i="23"/>
  <c r="F84" i="23"/>
  <c r="I84" i="23"/>
  <c r="L84" i="23"/>
  <c r="E85" i="23"/>
  <c r="F85" i="23"/>
  <c r="I85" i="23"/>
  <c r="L85" i="23"/>
  <c r="E86" i="23"/>
  <c r="I168" i="23"/>
  <c r="L168" i="23"/>
  <c r="E169" i="23"/>
  <c r="F168" i="23"/>
  <c r="F139" i="23"/>
  <c r="I139" i="23"/>
  <c r="L139" i="23"/>
  <c r="E140" i="23"/>
  <c r="M84" i="23"/>
  <c r="N84" i="23"/>
  <c r="M167" i="23"/>
  <c r="N167" i="23"/>
  <c r="M138" i="23"/>
  <c r="N138" i="23"/>
  <c r="M139" i="23"/>
  <c r="N139" i="23"/>
  <c r="F86" i="23"/>
  <c r="I86" i="23"/>
  <c r="L86" i="23"/>
  <c r="E87" i="23"/>
  <c r="M85" i="23"/>
  <c r="N85" i="23"/>
  <c r="M168" i="23"/>
  <c r="N168" i="23"/>
  <c r="F140" i="23"/>
  <c r="I140" i="23"/>
  <c r="L140" i="23"/>
  <c r="E141" i="23"/>
  <c r="E157" i="23"/>
  <c r="I169" i="23"/>
  <c r="L169" i="23"/>
  <c r="F169" i="23"/>
  <c r="E170" i="23"/>
  <c r="I170" i="23"/>
  <c r="L170" i="23"/>
  <c r="F170" i="23"/>
  <c r="E171" i="23"/>
  <c r="F141" i="23"/>
  <c r="I141" i="23"/>
  <c r="L141" i="23"/>
  <c r="E142" i="23"/>
  <c r="M140" i="23"/>
  <c r="N140" i="23"/>
  <c r="M169" i="23"/>
  <c r="N169" i="23"/>
  <c r="M86" i="23"/>
  <c r="N86" i="23"/>
  <c r="F157" i="23"/>
  <c r="I157" i="23"/>
  <c r="L157" i="23"/>
  <c r="E158" i="23"/>
  <c r="F87" i="23"/>
  <c r="I87" i="23"/>
  <c r="L87" i="23"/>
  <c r="E88" i="23"/>
  <c r="F158" i="23"/>
  <c r="I158" i="23"/>
  <c r="L158" i="23"/>
  <c r="E159" i="23"/>
  <c r="I171" i="23"/>
  <c r="L171" i="23"/>
  <c r="E172" i="23"/>
  <c r="F171" i="23"/>
  <c r="F88" i="23"/>
  <c r="I88" i="23"/>
  <c r="L88" i="23"/>
  <c r="E89" i="23"/>
  <c r="M157" i="23"/>
  <c r="N157" i="23"/>
  <c r="F142" i="23"/>
  <c r="I142" i="23"/>
  <c r="L142" i="23"/>
  <c r="E143" i="23"/>
  <c r="M87" i="23"/>
  <c r="N87" i="23"/>
  <c r="M141" i="23"/>
  <c r="N141" i="23"/>
  <c r="M170" i="23"/>
  <c r="L184" i="23"/>
  <c r="L185" i="23"/>
  <c r="N170" i="23"/>
  <c r="M88" i="23"/>
  <c r="N88" i="23"/>
  <c r="F159" i="23"/>
  <c r="I159" i="23"/>
  <c r="L159" i="23"/>
  <c r="E160" i="23"/>
  <c r="F143" i="23"/>
  <c r="I143" i="23"/>
  <c r="L143" i="23"/>
  <c r="E144" i="23"/>
  <c r="M158" i="23"/>
  <c r="N158" i="23"/>
  <c r="M171" i="23"/>
  <c r="N171" i="23"/>
  <c r="M142" i="23"/>
  <c r="N142" i="23"/>
  <c r="F89" i="23"/>
  <c r="I89" i="23"/>
  <c r="L89" i="23"/>
  <c r="E90" i="23"/>
  <c r="I172" i="23"/>
  <c r="L172" i="23"/>
  <c r="E173" i="23"/>
  <c r="F172" i="23"/>
  <c r="M159" i="23"/>
  <c r="N159" i="23"/>
  <c r="M143" i="23"/>
  <c r="N143" i="23"/>
  <c r="M172" i="23"/>
  <c r="N172" i="23"/>
  <c r="M89" i="23"/>
  <c r="N89" i="23"/>
  <c r="F144" i="23"/>
  <c r="I144" i="23"/>
  <c r="L144" i="23"/>
  <c r="E145" i="23"/>
  <c r="I173" i="23"/>
  <c r="L173" i="23"/>
  <c r="F173" i="23"/>
  <c r="F90" i="23"/>
  <c r="I90" i="23"/>
  <c r="L90" i="23"/>
  <c r="E91" i="23"/>
  <c r="F160" i="23"/>
  <c r="I160" i="23"/>
  <c r="L160" i="23"/>
  <c r="E161" i="23"/>
  <c r="M173" i="23"/>
  <c r="N173" i="23"/>
  <c r="F161" i="23"/>
  <c r="I161" i="23"/>
  <c r="L161" i="23"/>
  <c r="M160" i="23"/>
  <c r="N160" i="23"/>
  <c r="M144" i="23"/>
  <c r="N144" i="23"/>
  <c r="F91" i="23"/>
  <c r="I91" i="23"/>
  <c r="L91" i="23"/>
  <c r="M90" i="23"/>
  <c r="N90" i="23"/>
  <c r="F145" i="23"/>
  <c r="I145" i="23"/>
  <c r="L145" i="23"/>
  <c r="E146" i="23"/>
  <c r="M91" i="23"/>
  <c r="M92" i="23"/>
  <c r="N93" i="23"/>
  <c r="N91" i="23"/>
  <c r="N92" i="23"/>
  <c r="L92" i="23"/>
  <c r="L94" i="23"/>
  <c r="F146" i="23"/>
  <c r="I146" i="23"/>
  <c r="L146" i="23"/>
  <c r="E147" i="23"/>
  <c r="M145" i="23"/>
  <c r="N145" i="23"/>
  <c r="M161" i="23"/>
  <c r="L175" i="23"/>
  <c r="N161" i="23"/>
  <c r="F147" i="23"/>
  <c r="I147" i="23"/>
  <c r="L147" i="23"/>
  <c r="E148" i="23"/>
  <c r="N94" i="23"/>
  <c r="M146" i="23"/>
  <c r="N146" i="23"/>
  <c r="F148" i="23"/>
  <c r="I148" i="23"/>
  <c r="L148" i="23"/>
  <c r="E149" i="23"/>
  <c r="M147" i="23"/>
  <c r="N147" i="23"/>
  <c r="F149" i="23"/>
  <c r="I149" i="23"/>
  <c r="L149" i="23"/>
  <c r="E150" i="23"/>
  <c r="M148" i="23"/>
  <c r="M149" i="23"/>
  <c r="N149" i="23"/>
  <c r="F150" i="23"/>
  <c r="I150" i="23"/>
  <c r="L150" i="23"/>
  <c r="E151" i="23"/>
  <c r="N148" i="23"/>
  <c r="F151" i="23"/>
  <c r="I151" i="23"/>
  <c r="L151" i="23"/>
  <c r="E152" i="23"/>
  <c r="M150" i="23"/>
  <c r="N150" i="23"/>
  <c r="F152" i="23"/>
  <c r="I152" i="23"/>
  <c r="L152" i="23"/>
  <c r="E153" i="23"/>
  <c r="M151" i="23"/>
  <c r="N151" i="23"/>
  <c r="F153" i="23"/>
  <c r="I153" i="23"/>
  <c r="L153" i="23"/>
  <c r="E154" i="23"/>
  <c r="M152" i="23"/>
  <c r="N152" i="23"/>
  <c r="F154" i="23"/>
  <c r="I154" i="23"/>
  <c r="L154" i="23"/>
  <c r="E155" i="23"/>
  <c r="M153" i="23"/>
  <c r="N153" i="23"/>
  <c r="M154" i="23"/>
  <c r="N154" i="23"/>
  <c r="F155" i="23"/>
  <c r="I155" i="23"/>
  <c r="L155" i="23"/>
  <c r="E156" i="23"/>
  <c r="M155" i="23"/>
  <c r="N155" i="23"/>
  <c r="F156" i="23"/>
  <c r="I156" i="23"/>
  <c r="L156" i="23"/>
  <c r="M156" i="23"/>
  <c r="M174" i="23"/>
  <c r="N175" i="23"/>
  <c r="L174" i="23"/>
  <c r="L176" i="23"/>
  <c r="N156" i="23"/>
  <c r="N174" i="23"/>
  <c r="N176" i="23"/>
</calcChain>
</file>

<file path=xl/comments1.xml><?xml version="1.0" encoding="utf-8"?>
<comments xmlns="http://schemas.openxmlformats.org/spreadsheetml/2006/main">
  <authors>
    <author>francis.heredia</author>
  </authors>
  <commentList>
    <comment ref="A7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27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43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97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180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189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199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  <comment ref="A207" authorId="0" shapeId="0">
      <text>
        <r>
          <rPr>
            <b/>
            <sz val="8"/>
            <color indexed="81"/>
            <rFont val="Tahoma"/>
            <family val="2"/>
          </rPr>
          <t>francis.heredia: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3"/>
            <rFont val="Tahoma"/>
            <family val="2"/>
          </rPr>
          <t>SOLO TRABAJAR EN LO SOMBREADO EN AMARILLO</t>
        </r>
      </text>
    </comment>
  </commentList>
</comments>
</file>

<file path=xl/comments2.xml><?xml version="1.0" encoding="utf-8"?>
<comments xmlns="http://schemas.openxmlformats.org/spreadsheetml/2006/main">
  <authors>
    <author>COSTOS</author>
  </authors>
  <commentList>
    <comment ref="F4" authorId="0" shapeId="0">
      <text>
        <r>
          <rPr>
            <b/>
            <sz val="8"/>
            <color indexed="81"/>
            <rFont val="Tahoma"/>
            <family val="2"/>
          </rPr>
          <t xml:space="preserve">DIVISION COSTOS
Digitado por:
ROBERT RUIZ AGUIAR 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<sst xmlns="http://schemas.openxmlformats.org/spreadsheetml/2006/main" count="1158" uniqueCount="554">
  <si>
    <t>INSTITUTO NACIONAL DE AGUAS POTABLES Y ALCANTARILLADOS</t>
  </si>
  <si>
    <t>Partida</t>
  </si>
  <si>
    <t>Descripcion</t>
  </si>
  <si>
    <t>Unidad</t>
  </si>
  <si>
    <t>P.U. (RD$)</t>
  </si>
  <si>
    <t>Valor (RD$)</t>
  </si>
  <si>
    <t>M3</t>
  </si>
  <si>
    <t>ML</t>
  </si>
  <si>
    <t>U</t>
  </si>
  <si>
    <t>TOTAL GASTOS INDIRECTOS</t>
  </si>
  <si>
    <t>TOTAL A EJECUTAR</t>
  </si>
  <si>
    <t>HONORARIOS PROFESIONALES</t>
  </si>
  <si>
    <t>SUPERVISION DE LA OBRA</t>
  </si>
  <si>
    <t>GASTOS DE TRANSPORTE</t>
  </si>
  <si>
    <t>Cant.</t>
  </si>
  <si>
    <t>GASTOS ADMINISTRATIVOS</t>
  </si>
  <si>
    <t>IMPREVISTOS</t>
  </si>
  <si>
    <t>ASIENTO DE ARENA</t>
  </si>
  <si>
    <t>REPLANTEO Y CONTROL TOPOGRAFICO</t>
  </si>
  <si>
    <t>Z</t>
  </si>
  <si>
    <t>VARIOS</t>
  </si>
  <si>
    <t>A</t>
  </si>
  <si>
    <t>SUMINISTRO DE TUBERIA</t>
  </si>
  <si>
    <t>COLOCACION DE TUBERIA</t>
  </si>
  <si>
    <t>DIRECCION DE INGENIERIA</t>
  </si>
  <si>
    <t>DEPARTAMENTO DE EVALUACION DE COSTOS DE OBRAS</t>
  </si>
  <si>
    <t>M2</t>
  </si>
  <si>
    <t>CANTOS</t>
  </si>
  <si>
    <t>UD</t>
  </si>
  <si>
    <t>PAÑETE INTERIOR</t>
  </si>
  <si>
    <t>SUB- TOTAL GENERAL</t>
  </si>
  <si>
    <t>* * * INAPA * * *</t>
  </si>
  <si>
    <t>No R1</t>
  </si>
  <si>
    <t>No R2</t>
  </si>
  <si>
    <t>LONG.</t>
  </si>
  <si>
    <t>Ø TUB.</t>
  </si>
  <si>
    <t>ANCHO ZANJA</t>
  </si>
  <si>
    <t>COEF. ARENA</t>
  </si>
  <si>
    <t>H1 (tub.)</t>
  </si>
  <si>
    <t>H2(tub.)</t>
  </si>
  <si>
    <t>VOL. ROV EXCAV.</t>
  </si>
  <si>
    <t>VOL. TUBO</t>
  </si>
  <si>
    <t>VOL. ARENA</t>
  </si>
  <si>
    <t>VOL. EXCAV.</t>
  </si>
  <si>
    <t>VOL. RELLENO</t>
  </si>
  <si>
    <t>VOL. BOTE</t>
  </si>
  <si>
    <t>EXC.MAT.    &lt;1.50</t>
  </si>
  <si>
    <t>EXC.MAT.    &gt;1.50</t>
  </si>
  <si>
    <t>DIAM</t>
  </si>
  <si>
    <t>VOL TUBO.</t>
  </si>
  <si>
    <t>SEGUROS, POLIZAS Y FIANZAS</t>
  </si>
  <si>
    <t>LEY 6-86</t>
  </si>
  <si>
    <t>ALCANTARILLADO DE CENTRO BOYA - ZONA IV</t>
  </si>
  <si>
    <t>TUB.8"</t>
  </si>
  <si>
    <t>M</t>
  </si>
  <si>
    <t>B</t>
  </si>
  <si>
    <t>C</t>
  </si>
  <si>
    <t xml:space="preserve"> ITBIS ( LEY 07-2007)</t>
  </si>
  <si>
    <t>RELLENO COMPACTADO</t>
  </si>
  <si>
    <t>I</t>
  </si>
  <si>
    <t xml:space="preserve">Ø8" PVC SDR-32.5 C/J.G + 3% PERD. POR CAMPANA </t>
  </si>
  <si>
    <t>HR</t>
  </si>
  <si>
    <t>REPLANTEO</t>
  </si>
  <si>
    <t>GASTOS INDIRECTOS</t>
  </si>
  <si>
    <t>TOTAL A CONTRATAR (RD$)</t>
  </si>
  <si>
    <t xml:space="preserve">EXCAVACION  MATERIAL COMPACTO CON EQUIPO </t>
  </si>
  <si>
    <t xml:space="preserve">OPERACION Y MANTENIMIENTO DEL INAPA </t>
  </si>
  <si>
    <t>PRELIMINARES</t>
  </si>
  <si>
    <t>1.1.1</t>
  </si>
  <si>
    <t>1.1.2</t>
  </si>
  <si>
    <t>1.2.2</t>
  </si>
  <si>
    <t>1.2.1</t>
  </si>
  <si>
    <t>TUB.12"</t>
  </si>
  <si>
    <t>Ubicación : PROVINCIA MONTE CRISTI</t>
  </si>
  <si>
    <t xml:space="preserve">LINEA DE IMPULSION </t>
  </si>
  <si>
    <t xml:space="preserve">SUMINISTRO Y COLOCACION DE PIEZAS ESPECIALES </t>
  </si>
  <si>
    <t xml:space="preserve">CODO DE Ø 8" X 45 ACERO SCH-40 CON PROTECCION ANTICORROSIVA </t>
  </si>
  <si>
    <t xml:space="preserve">CODO DE Ø 8" X 20 ACERO SCH-40 CON PROTECCION ANTICORROSIVA </t>
  </si>
  <si>
    <t>JUNTA MECANICA TIPO DRESSER DE 8 150 PSI</t>
  </si>
  <si>
    <t>ANCLAJE H.S. PARA PIEZAS ESPECIALES SEGUN DETALLE</t>
  </si>
  <si>
    <t>SUMINISTRO Y COLOCACION DE VALVULAS</t>
  </si>
  <si>
    <t xml:space="preserve">VALVULA DE AIRE DE Ø 1" 150 PSI, COMPLETA </t>
  </si>
  <si>
    <t xml:space="preserve">REGISTRO PARA VALVULA DE AIRE SEGUN DETALLE </t>
  </si>
  <si>
    <t xml:space="preserve">CORTE DE ASFALTO </t>
  </si>
  <si>
    <t xml:space="preserve">RETIRO DE CARPETA ASFALTICA </t>
  </si>
  <si>
    <t>BOTE DE MATERIAL ASFALTICO  C/CAMION DIST.5KM</t>
  </si>
  <si>
    <t>CORTE DE ASFALTO L=1000 M</t>
  </si>
  <si>
    <t xml:space="preserve">RELLENO COMPACTADO CON COMPACTADOR MECANICO EN CAPAS DE 0.20 M </t>
  </si>
  <si>
    <t xml:space="preserve">ROTURA Y REPOSICION DE VERJA DE MALLA CICLONICA </t>
  </si>
  <si>
    <t>ACONDICIONAMIENTO DE AREA CON GRAVILLA</t>
  </si>
  <si>
    <t>ZONA : I</t>
  </si>
  <si>
    <t xml:space="preserve">CODIA </t>
  </si>
  <si>
    <t>P mayor 5.0 =</t>
  </si>
  <si>
    <t>ROJO OSCURO</t>
  </si>
  <si>
    <t>(4.50 - 5.00) =</t>
  </si>
  <si>
    <t>AZUL FUERTE</t>
  </si>
  <si>
    <t>(4.00 - 4.50) =</t>
  </si>
  <si>
    <t>ROJO CLARO</t>
  </si>
  <si>
    <t>(3.50 - 4.00) =</t>
  </si>
  <si>
    <t>VERDE FUERTE</t>
  </si>
  <si>
    <t>(3.00 - 3.50) =</t>
  </si>
  <si>
    <t>Red completa</t>
  </si>
  <si>
    <t>MORADO</t>
  </si>
  <si>
    <t>(2.50 - 3.00) =</t>
  </si>
  <si>
    <t>SECTOR: LINEA DE IMPULSION</t>
  </si>
  <si>
    <t>NARANJA</t>
  </si>
  <si>
    <t>(2.00 - 2.50) =</t>
  </si>
  <si>
    <t>AZUL CLARO</t>
  </si>
  <si>
    <t>(1.50 - 2.00) =</t>
  </si>
  <si>
    <t>VERDES CLARO</t>
  </si>
  <si>
    <t>P &lt; 1.50 =</t>
  </si>
  <si>
    <t>NUMERO DE REGISTROS BUENOS AIRES</t>
  </si>
  <si>
    <t>SECTOR: BUENOS AIRES</t>
  </si>
  <si>
    <t>NUMERO DE REGISTROS LOS MAESTROS</t>
  </si>
  <si>
    <t>SECTOR: LOS MAESTROS</t>
  </si>
  <si>
    <t>SECTOR: MEJORAMIENTO SOCIAL</t>
  </si>
  <si>
    <t>NUMERO DE MEJORAMIENTO SOCIAL</t>
  </si>
  <si>
    <t>201R18</t>
  </si>
  <si>
    <t>20114R02</t>
  </si>
  <si>
    <t>20206R03</t>
  </si>
  <si>
    <t>20206R04</t>
  </si>
  <si>
    <t>20206R05</t>
  </si>
  <si>
    <t>20206R06</t>
  </si>
  <si>
    <t>20206R07</t>
  </si>
  <si>
    <t>202R11</t>
  </si>
  <si>
    <t>20208R02</t>
  </si>
  <si>
    <t>202R12</t>
  </si>
  <si>
    <t>202R13</t>
  </si>
  <si>
    <t>202R14</t>
  </si>
  <si>
    <t>202R15</t>
  </si>
  <si>
    <t>201R21</t>
  </si>
  <si>
    <t>20115R02</t>
  </si>
  <si>
    <t>201R23</t>
  </si>
  <si>
    <t>20116R02</t>
  </si>
  <si>
    <t>201R22</t>
  </si>
  <si>
    <t>201R24</t>
  </si>
  <si>
    <t>201R25</t>
  </si>
  <si>
    <t>201R26</t>
  </si>
  <si>
    <t>201R27</t>
  </si>
  <si>
    <t>20209R02</t>
  </si>
  <si>
    <t>109R22</t>
  </si>
  <si>
    <t>10912R02</t>
  </si>
  <si>
    <t>109R25</t>
  </si>
  <si>
    <t>10915R02</t>
  </si>
  <si>
    <t>10915R03</t>
  </si>
  <si>
    <t>109R24</t>
  </si>
  <si>
    <t>10914R02</t>
  </si>
  <si>
    <t>10914R03</t>
  </si>
  <si>
    <t>10913R02</t>
  </si>
  <si>
    <t>10913R03</t>
  </si>
  <si>
    <t>11206R03</t>
  </si>
  <si>
    <t>11206R2</t>
  </si>
  <si>
    <t>112R4</t>
  </si>
  <si>
    <t>112R14</t>
  </si>
  <si>
    <t>11209R02</t>
  </si>
  <si>
    <t>11209R03</t>
  </si>
  <si>
    <t>112R12</t>
  </si>
  <si>
    <t>11208R2</t>
  </si>
  <si>
    <t>11208R03</t>
  </si>
  <si>
    <t>112R10</t>
  </si>
  <si>
    <t>1120R02</t>
  </si>
  <si>
    <t>11207R03</t>
  </si>
  <si>
    <t>R13</t>
  </si>
  <si>
    <t>R14</t>
  </si>
  <si>
    <t>111R14</t>
  </si>
  <si>
    <t>111R15</t>
  </si>
  <si>
    <t>R31</t>
  </si>
  <si>
    <t>R32</t>
  </si>
  <si>
    <t>R33</t>
  </si>
  <si>
    <t>106R34</t>
  </si>
  <si>
    <t>R28</t>
  </si>
  <si>
    <t>R29</t>
  </si>
  <si>
    <t>R30</t>
  </si>
  <si>
    <t>106R30</t>
  </si>
  <si>
    <t>106R31</t>
  </si>
  <si>
    <t>110R19</t>
  </si>
  <si>
    <t>110R20</t>
  </si>
  <si>
    <t>R20</t>
  </si>
  <si>
    <t>R21</t>
  </si>
  <si>
    <t>110R21</t>
  </si>
  <si>
    <t>110R22</t>
  </si>
  <si>
    <t>11013R02</t>
  </si>
  <si>
    <t>11013R03</t>
  </si>
  <si>
    <t>R25</t>
  </si>
  <si>
    <t>R26</t>
  </si>
  <si>
    <t>R27</t>
  </si>
  <si>
    <t>106R27</t>
  </si>
  <si>
    <t>106R28</t>
  </si>
  <si>
    <t>R07</t>
  </si>
  <si>
    <t>R08</t>
  </si>
  <si>
    <t>R09</t>
  </si>
  <si>
    <t>R10</t>
  </si>
  <si>
    <t>108R10</t>
  </si>
  <si>
    <t>108R11</t>
  </si>
  <si>
    <t>106R24</t>
  </si>
  <si>
    <t>10609R02</t>
  </si>
  <si>
    <t>108R09</t>
  </si>
  <si>
    <t>10803R02</t>
  </si>
  <si>
    <t>106R22</t>
  </si>
  <si>
    <t>10608R02</t>
  </si>
  <si>
    <t>10802R02</t>
  </si>
  <si>
    <t>108R07</t>
  </si>
  <si>
    <t>R22</t>
  </si>
  <si>
    <t>R23</t>
  </si>
  <si>
    <t>R24</t>
  </si>
  <si>
    <t>106R25</t>
  </si>
  <si>
    <t>106R20</t>
  </si>
  <si>
    <t>10607R02</t>
  </si>
  <si>
    <t>1801R02</t>
  </si>
  <si>
    <t>108R05</t>
  </si>
  <si>
    <t>R03</t>
  </si>
  <si>
    <t>R04</t>
  </si>
  <si>
    <t>R05</t>
  </si>
  <si>
    <t>R06</t>
  </si>
  <si>
    <t>R17</t>
  </si>
  <si>
    <t>R18</t>
  </si>
  <si>
    <t>R19</t>
  </si>
  <si>
    <t>106R18</t>
  </si>
  <si>
    <t>R02</t>
  </si>
  <si>
    <t>108R02</t>
  </si>
  <si>
    <t>108R03</t>
  </si>
  <si>
    <t>NUMERO DE REGISTROS</t>
  </si>
  <si>
    <t>10606R04</t>
  </si>
  <si>
    <t>10606R05</t>
  </si>
  <si>
    <t>SECTOR: GUATAPANAL</t>
  </si>
  <si>
    <t>209R14</t>
  </si>
  <si>
    <t>209R15</t>
  </si>
  <si>
    <t>209R16</t>
  </si>
  <si>
    <t>20913R03</t>
  </si>
  <si>
    <t>20915R02</t>
  </si>
  <si>
    <t>20916R03</t>
  </si>
  <si>
    <t>20917R02</t>
  </si>
  <si>
    <t>20918R02</t>
  </si>
  <si>
    <t>20913R11</t>
  </si>
  <si>
    <t>20919R02</t>
  </si>
  <si>
    <t>20913R12</t>
  </si>
  <si>
    <t>R16</t>
  </si>
  <si>
    <t>209R19</t>
  </si>
  <si>
    <t>209R21</t>
  </si>
  <si>
    <t>20921R02</t>
  </si>
  <si>
    <t>20920R02</t>
  </si>
  <si>
    <t>209R22</t>
  </si>
  <si>
    <t>209R23</t>
  </si>
  <si>
    <t>209ER23</t>
  </si>
  <si>
    <t>20924R03</t>
  </si>
  <si>
    <t>209R24</t>
  </si>
  <si>
    <t>209R25</t>
  </si>
  <si>
    <t>209R26</t>
  </si>
  <si>
    <t>20923R02</t>
  </si>
  <si>
    <t>20923R03</t>
  </si>
  <si>
    <t>20922R03</t>
  </si>
  <si>
    <t>20909R04</t>
  </si>
  <si>
    <t>20912R03</t>
  </si>
  <si>
    <t>20912R02</t>
  </si>
  <si>
    <t>20911R02</t>
  </si>
  <si>
    <t>20911R03</t>
  </si>
  <si>
    <t>NUMERO DE REGISTRO</t>
  </si>
  <si>
    <t>209R12</t>
  </si>
  <si>
    <t>SECTOR: BELLA VISTA</t>
  </si>
  <si>
    <t>206R21</t>
  </si>
  <si>
    <t>20624R03</t>
  </si>
  <si>
    <t>206R25</t>
  </si>
  <si>
    <t>SECTOR: SAN FERNANDO</t>
  </si>
  <si>
    <t>10603R03</t>
  </si>
  <si>
    <t>106R10</t>
  </si>
  <si>
    <t>10602R05</t>
  </si>
  <si>
    <t>106R08</t>
  </si>
  <si>
    <t>10601R07</t>
  </si>
  <si>
    <t>10610R02</t>
  </si>
  <si>
    <t>SECTOR: AVIACION</t>
  </si>
  <si>
    <t>Ø TUB.
(Pulg)</t>
  </si>
  <si>
    <t>MOVIMIENTO DE TIERRA:</t>
  </si>
  <si>
    <t>REGULARIZACION DE ZANJA</t>
  </si>
  <si>
    <t>SUMINISTRO MATERIAL DE MINA PARA RELLENO DIST. PROM = 10 KM (SUJETO A APROBACION DE LA SUPERVISION)</t>
  </si>
  <si>
    <t xml:space="preserve">LIMPIEZA FINAL Y CONTINUA </t>
  </si>
  <si>
    <t>REPARACION DE SERVICIOS EXISTENTES</t>
  </si>
  <si>
    <t>DEMOLICION Y REPOSICION DE CONTENES Y ACERAS</t>
  </si>
  <si>
    <t xml:space="preserve">DEMOLICION: </t>
  </si>
  <si>
    <t>1.1.1.1</t>
  </si>
  <si>
    <t>DE CONTENES Y ACERAS</t>
  </si>
  <si>
    <t>1.1.1.2</t>
  </si>
  <si>
    <t>REPOSICION DE:</t>
  </si>
  <si>
    <t>1.1.2.1</t>
  </si>
  <si>
    <t>ACERA PERIMETRAL 0.80 M</t>
  </si>
  <si>
    <t>1.1.2.2</t>
  </si>
  <si>
    <t>CONTENES</t>
  </si>
  <si>
    <t>REPARACION DE AVERIAS EN TUBERIAS EXIST.</t>
  </si>
  <si>
    <t>1.2.1.1</t>
  </si>
  <si>
    <t xml:space="preserve">DE Ø1/2" PVC  (SCH-40)  </t>
  </si>
  <si>
    <t>1.2.1.2</t>
  </si>
  <si>
    <t>DE Ø3/4" PVC  (SCH-40)</t>
  </si>
  <si>
    <t>1.2.1.3</t>
  </si>
  <si>
    <t xml:space="preserve">DE Ø1" PVC  (SCH-40) </t>
  </si>
  <si>
    <t>1.2.1.4</t>
  </si>
  <si>
    <t xml:space="preserve">DE Ø2" PVC  (SCH-40) </t>
  </si>
  <si>
    <t>1.2.1.5</t>
  </si>
  <si>
    <t>DE Ø3" PVC SDR-26 C/ JG</t>
  </si>
  <si>
    <t>DE Ø4" PVC SDR-26 C/ JG</t>
  </si>
  <si>
    <t>1.2.2.1</t>
  </si>
  <si>
    <t>COUPLING  Ø1/2" PVC</t>
  </si>
  <si>
    <t>1.2.2.2</t>
  </si>
  <si>
    <t>COUPLING 3/4" PVC</t>
  </si>
  <si>
    <t>1.2.2.3</t>
  </si>
  <si>
    <t>COUPLING 1" PVC</t>
  </si>
  <si>
    <t>1.2.2.4</t>
  </si>
  <si>
    <t>COUPLING Ø2" PVC</t>
  </si>
  <si>
    <t>1.2.2.5</t>
  </si>
  <si>
    <t>JUNTA MECANICA TIPO DRESSER 3" 150 PSI</t>
  </si>
  <si>
    <t>JUNTA MECANICA TIPO DRESSER 4" 150 PSI</t>
  </si>
  <si>
    <t>BOMBA DE ACHIQUE</t>
  </si>
  <si>
    <t>BOMBA DE ACHIQUE Ø3" (5,5 HP)</t>
  </si>
  <si>
    <t>BOMBA DE ACHIQUE DE 4" (HP 9 )</t>
  </si>
  <si>
    <t>BOMBA DE ACHIQUE DE 6" (HP 18 )</t>
  </si>
  <si>
    <t xml:space="preserve">EXCAVACION MATERIAL COMPACTO C/EQUIPO </t>
  </si>
  <si>
    <t>BOTE DE MATERIAL C/CAMION DIST.  5 KM A 10 KM</t>
  </si>
  <si>
    <t>COLOCACION Y COMPACTADO MATERIAL DE BASE EN CAPAS DE 0.20 CON COMPACTADOR MECANICO</t>
  </si>
  <si>
    <t xml:space="preserve">IMPRIMACCION SENCILLA </t>
  </si>
  <si>
    <t xml:space="preserve">TRANSPORTE DE ASFALTO </t>
  </si>
  <si>
    <t>M3/KM</t>
  </si>
  <si>
    <t>VALLA ANUNCIANDO OBRA 16' X 10' IMPRESION FULL COLOR CONTENIENDO LOGO DE INAPA, NOMBRE DE PROYECTO Y CONTRATISTA. ESTRUCTURA EN TUBOS GALVANIZADOS 1 1/2"X 1 1/2" Y SOPORTES EN TUBO CUAD. 4" X 4"</t>
  </si>
  <si>
    <t xml:space="preserve">CAMPAMENTO ( INCLUYE ALQUILER DEL SOLAR CON O SIN CASA, BAÑOS MOVILES Y CASETA DE MATERIALES) </t>
  </si>
  <si>
    <t>MESES</t>
  </si>
  <si>
    <t>SUB-TOTAL FASE Z</t>
  </si>
  <si>
    <t>CONTROL Y MANEJO DE TRANSITO</t>
  </si>
  <si>
    <t xml:space="preserve">SEÑALIZACION, CONTROL Y SEGURIDAD EN LA OBRA </t>
  </si>
  <si>
    <t>H</t>
  </si>
  <si>
    <t xml:space="preserve">SUMINISTRO Y COLOCACION DE ASFALTO e=4"                   ( INCLUYE RIEGO DE ADHERENCIA) </t>
  </si>
  <si>
    <t xml:space="preserve">LONGITUDES </t>
  </si>
  <si>
    <t>ELECTRICIDAD</t>
  </si>
  <si>
    <t>POSTE H.A.V 35´ DAM 500</t>
  </si>
  <si>
    <t>POSTE H.A.V 35´ DAM 800</t>
  </si>
  <si>
    <t>ESTRUCTURA MT-316</t>
  </si>
  <si>
    <t>ESTRUCTURA MT 307</t>
  </si>
  <si>
    <t>ESTRUCTURA MT-305</t>
  </si>
  <si>
    <t>ESTRUCTURA MT-302</t>
  </si>
  <si>
    <t>ESTRUCTURA PR-208</t>
  </si>
  <si>
    <t>ESTRUCTURA HA 100B</t>
  </si>
  <si>
    <t>ESTRUCTURA PR-101</t>
  </si>
  <si>
    <r>
      <t>TRANSFORMADOR 15KV 1SUMERGIDO EN ACEITE 1</t>
    </r>
    <r>
      <rPr>
        <sz val="10"/>
        <rFont val="Calibri"/>
        <family val="2"/>
      </rPr>
      <t>Ø</t>
    </r>
    <r>
      <rPr>
        <sz val="9.6"/>
        <rFont val="Arial"/>
        <family val="2"/>
      </rPr>
      <t xml:space="preserve"> 1470/7200 - 120-240 VOLTIO, TIPO POSTE.</t>
    </r>
  </si>
  <si>
    <t>PARARRAYOS DE 9 KVA</t>
  </si>
  <si>
    <t>CUT-OUT 200 AMP 15 KVA</t>
  </si>
  <si>
    <t>CONDUCTOR ELECTRICO AAAC 4/0</t>
  </si>
  <si>
    <t>P</t>
  </si>
  <si>
    <t xml:space="preserve">MEDICION ENERGIA ELECTRICA </t>
  </si>
  <si>
    <t>ESTRUCTURA METALICA PARA SOPORTE DE CUT OUT Y PARARRAYOS</t>
  </si>
  <si>
    <t>HOYO PARA POSTES</t>
  </si>
  <si>
    <t>HOYOS PARA VIENTO</t>
  </si>
  <si>
    <t>INSTALACION PRIMARIA</t>
  </si>
  <si>
    <t>ALIMENTADORES</t>
  </si>
  <si>
    <t>ALIMENTADOR ELECTRICO DESDE BANCO DE TRANFORMADOR HASTA MEDICION ELECTRICA, COMPUESTO POR: 3 CONDUCTORES THW NO.4, 1 CONDUCTOR THW NO.6, 1 CONDUCTOR NO.2 DE 7 HILOS TRENSADO, TUBERIA IMC 2'', CONECTORES Y SOPORTE DE TUBERIA IMC.</t>
  </si>
  <si>
    <t>ALIMENTADOR ELECTRICO DESDE MEDICION ELECTRICA HASTA PIE DE POSTE, COMPUESTO POR: 3 CONDUCTORES THW NO.4, 1 CONDUCTOR THW NO.6, 1 CONDUCTOR NO.2 DE 7 HILOS TRENSADO, TUBERIA IMC 2'', CONECTORES Y SOPORTE DE TUBERIA IMC.</t>
  </si>
  <si>
    <t>ALIMENTADOR ELECTRICO DESDE PIE DE POSTE HASTA MAIN BREAKER EN CASETA DE GENERADOR, COMPUESTO POR: 3 CONDUCTORES THW NO.4, 1 CONDUCTOR THW NO.6, 1 CONDUCTOR NO.2 DE 7 HILOS TRENSADO, TUBERIA PVC 2''</t>
  </si>
  <si>
    <t>ALIMENTADOR ELECTRICO DESDE MAIN BREAKER HASTA TRANSFER SWICHT EN CASETA DE GENERADOR, COMPUESTO POR: 3 CONDUCTOR THW NO.4, 1 CONDUCTOR THW NO.6, 1 CONDUCTOR NO.2 DE 7 HILOS TRENSADO, TUBERIA EMT 2'', CONECTORES Y SOPORTE DE TUBERIA EMT.</t>
  </si>
  <si>
    <t>ALIMENTADOR ELECTRICO DESDE TRANSFER SWICHT HASTA MAIN BREAKER DE GENERADOR ELECTRICO, COMPUESTO POR: 3 CONDUCTOR THW NO.6, 1 CONDUCTOR THW NO.8, 1 CONDUCTOR NO.2 DE 7 HILOS TRENZADO, TUBERIA EMT 3'', CONECTORES Y SOPORTE DE TUBERIA EMT.</t>
  </si>
  <si>
    <t>ALIMENTADOR ELECTRICO DESDE MAIN BREAKER HASTA GENERADOR ELECTRICO, COMPUESTO POR: 3 CONDUCTOR THW NO.6, 1 CONDUCTOR THW NO.8, 1 CONDUCTOR NO.2 DE 7 HILOS TRENZADO, TUBERIA EMT 3'', CONECTORES Y SOPORTE DE TUBERIA IMC.</t>
  </si>
  <si>
    <t>ALIMENTADOR ELECTRICO DESDE TRANSFER SWICHT HASTA PANEL BOARD EN CASETA DE GENERADOR, COMPUESTO POR: 3 CONDUCTOR THW NO.6, 1 CONDUCTOR THW NO.8, 1 CONDUCTOR NO.2 DE 7 HILOS TRENZADO, TUBERIA EMT 3'', CONECTORES Y SOPORTE DE TUBERIA EMT.</t>
  </si>
  <si>
    <t>ALIMENTADOR ELECTRICO DESDE PANEL BOARD HASTA PANEL CCM, EN CASETA DE GENERADOR, COMPUESTO POR: 3 CONDUCTOR THW NO.6, 2 CONDUCTORES THW NO.8, TUBERIA EMT 3'', CONECTORES Y SOPORTE DE TUBERIA EMT</t>
  </si>
  <si>
    <t>ALIMENTADOR ELECTRICO DESDE   PANEL CCM HASTA ELECTROBOMBA SUMERGIBLES NO ATASCABLES PARA AGUAS RESIDUAL 1-2-3, EN CARCAMO DE BOMBEO, COMPUESTO POR: CONDUCTOR DE GOMA 8/4, TUBERIA PVC Y EMT 1'', CONECTORES Y SOPORTE DE TUBERIA EMT</t>
  </si>
  <si>
    <t>ALIMENTADOR ELECTRICO DESDE PANEL BOARD HASTA TRANSFORMADOR SECO EN CASETA DE GENERADOR, COMPUESTO POR: 1 CONDUCTOR DE VINIL 10/2, TUBERIA L.T 3/4'', CONECTORES Y SOPORTE DE TUBERIA EMT</t>
  </si>
  <si>
    <t>ALIMENTADOR ELECTRICO DESDE TRANSFORMADOR SECO HASTA PANEL DE BREAKER DE CASETA DE GENERADOR, COMPUESTO POR: 1 CONDUCTOR DE VINIL 10/2, TUBERIA L.T 3/4'', CONECTORES Y SOPORTE DE TUBERIA L.T</t>
  </si>
  <si>
    <t>ALIMENTADOR ELECTRICO DESDE  PANEL DE BREAKER HASTA LUMINARIA EXTERIOR, COMPUESTO POR: 1 CONDUCTOR DE VINIL 10/2, TUBERIA L.T 3/4'', CONECTORES Y SOPORTE DE TUBERIA L.T</t>
  </si>
  <si>
    <t>ALIMENTADOR ELECTRICO DESDE PANEL BOARD HASTA PANEL DE BREAKER EN CASETA DE OPERADOR, COMPUESTO POR: 2 CONDUCTOR THW NO.8, 1 CONDUCTOR THW NO.10, TUBERIA PVC 1''.</t>
  </si>
  <si>
    <t xml:space="preserve">PANEL BOARD, CON BARRA DE 100A, COMPUESTO POR MAIN BREAKER DE 70/3, 1 BREAKER DE 50/3, 1 BREAKER DE 40/3, 1 BREAKER DE 30/2, 1 BREAKER DE 15/2. </t>
  </si>
  <si>
    <t>MAIN BREAKER 30/3 AMP ENCLOUSE NEMA 3 R</t>
  </si>
  <si>
    <t>TRANSFORMADOR SECO 5KVA, 480-220-120V</t>
  </si>
  <si>
    <t>TRANSFER SWITHC 100/3</t>
  </si>
  <si>
    <t>PANEL DE BREAKER 4/8 CIRCUITOS</t>
  </si>
  <si>
    <t>SALIDA CENITAL EN PVC</t>
  </si>
  <si>
    <t>SALIDA T.C 110V EN PVC</t>
  </si>
  <si>
    <t>SALIDA INTERRUPTOR SENCILLO EN PVC</t>
  </si>
  <si>
    <t>ILUMINACION EXTERIOR</t>
  </si>
  <si>
    <t>ESTRUCTURA AP-101, INCL. LAMPARAS TIPO CABEZA DE COBRA 175W, 220V 60HZ</t>
  </si>
  <si>
    <t>POSTE ELECTRICO CLASEE lll de 25 PIES</t>
  </si>
  <si>
    <t>EQUIPOS ELECTROMECANICO CARCAMO</t>
  </si>
  <si>
    <t>ELECTROBOMBA SUMERGIBLE NO ATASCABLE PARA AGUAS RESIDUALES DE 400 GPM, 35 PIES DE TDH, 7.5 HP, 480V, 1760 RPM.</t>
  </si>
  <si>
    <t>Arrancador Triplex PANEL CCM 4X, ARRANCADORES DIRECTO A LINEA, INCL. 5 SENSORES DE NIVEL, (NIVEL BAJO, ENCENDIDO 1, ENCENDIDO 2, ENCENDIDO 3, NIVEL MAXIMO, INCLUYE ALARMA).</t>
  </si>
  <si>
    <t>Mano de Obra  INSTALACION ELECTROBOMBA</t>
  </si>
  <si>
    <t>VALVULA CHECK HORIZONTAL Bola  4'', A 150psi.</t>
  </si>
  <si>
    <t>VALVULA DE COMPUERTA PLASTILLADA DE 4'', A 150psi</t>
  </si>
  <si>
    <t>NIPLE DE 4'' PLATILLADO EN UN EXTREMO</t>
  </si>
  <si>
    <t xml:space="preserve">CONSTRUCCION DE MANIFOR DE 6'' EN ACERO </t>
  </si>
  <si>
    <r>
      <t>CODO DE 4'' X 90</t>
    </r>
    <r>
      <rPr>
        <sz val="10"/>
        <rFont val="Calibri"/>
        <family val="2"/>
      </rPr>
      <t>°</t>
    </r>
    <r>
      <rPr>
        <sz val="9.6"/>
        <rFont val="Arial"/>
        <family val="2"/>
      </rPr>
      <t xml:space="preserve"> EN ACERO</t>
    </r>
  </si>
  <si>
    <t xml:space="preserve">CONSTRUCCION DE ZETA 6'' X 10'' EN ACERO </t>
  </si>
  <si>
    <t>TUBO GUIA EN ACERO INOXIDABLE 3/16 DE 2''</t>
  </si>
  <si>
    <t xml:space="preserve">FLOTADOR DE NIVEL </t>
  </si>
  <si>
    <t>TUBERIA DE COLUMNA 4''</t>
  </si>
  <si>
    <t>TEE DE 6'' X 4'' PLATILLADA EN UN EXTREMO</t>
  </si>
  <si>
    <t>JUNTA DREESER DE 4''</t>
  </si>
  <si>
    <t>CADENA DE ACERO INOXIDABLE 3/8 EN ACERO 3/16</t>
  </si>
  <si>
    <t>MANO DE OBRA MECANICA</t>
  </si>
  <si>
    <t>CONTROL TOPOGRAFICO</t>
  </si>
  <si>
    <t>MOV.DE TIERRA</t>
  </si>
  <si>
    <t>EXCAVACION EN MATERIAL COMPACTADO CON EQUIPO</t>
  </si>
  <si>
    <t>RELLENO COMPACTADO C/COMPACTADOR MECANICO CON MATERIAL DE MINA</t>
  </si>
  <si>
    <t>HORMIGON ARMADO EN:</t>
  </si>
  <si>
    <t xml:space="preserve">LOSA DE FONDO CÁRCAMO LF-0.80 (0.82 QQ/M3) </t>
  </si>
  <si>
    <t>MUROS M-30 CÁRCAMO (2.54 QQ/M3)</t>
  </si>
  <si>
    <t>MUROS M-25 REGISTRO (2.44 QQ/M3)</t>
  </si>
  <si>
    <t>LOSA SUPERIOR CÁRCAMO LT-20 (1.26 QQ/M3)</t>
  </si>
  <si>
    <t>ZAPATAS PARA SOPORTES DE ANCLAJE</t>
  </si>
  <si>
    <t xml:space="preserve">MURO DE BLOQUES </t>
  </si>
  <si>
    <t>BLOQUES HORMIGON DE 8" - 3/8" @ 0.20m TODAS LAS CAMARAS LLENAS</t>
  </si>
  <si>
    <t>TERMINACION DE SUPERFICIE</t>
  </si>
  <si>
    <t>PAÑETE LOSA SUPERIOR</t>
  </si>
  <si>
    <t>FINO FONDO PULIDO FILTRO</t>
  </si>
  <si>
    <t>ZABALETA</t>
  </si>
  <si>
    <t xml:space="preserve">LOSA DE FONDO REGISTRO LF-0.20 (2.80 QQ/M3) </t>
  </si>
  <si>
    <t>SUMINISTRO Y COLOCACION DE TUBERIAS</t>
  </si>
  <si>
    <t>SUMINISTRO Y COLOCACION DE:</t>
  </si>
  <si>
    <t>SUMINISTRO DE MATERIAL BASE E=0.20M  DIST. 5 A 10 KM</t>
  </si>
  <si>
    <t xml:space="preserve">SOPORTES DE ANCLAJE </t>
  </si>
  <si>
    <t>ESTACION DE BOMBEO</t>
  </si>
  <si>
    <t>ELECTRIFICACION Y EQUIPAMIENTO</t>
  </si>
  <si>
    <t>5.4.1</t>
  </si>
  <si>
    <t>5.4.2</t>
  </si>
  <si>
    <t>5.4.3</t>
  </si>
  <si>
    <t>5.4.4</t>
  </si>
  <si>
    <t>5.4.5</t>
  </si>
  <si>
    <t>5.4.6</t>
  </si>
  <si>
    <t>5.4.7</t>
  </si>
  <si>
    <t>5.4.8</t>
  </si>
  <si>
    <t>5.4.9</t>
  </si>
  <si>
    <t>5.4.10</t>
  </si>
  <si>
    <t>5.4.11</t>
  </si>
  <si>
    <t>5.4.12</t>
  </si>
  <si>
    <t>5.4.13</t>
  </si>
  <si>
    <t>5.4.14</t>
  </si>
  <si>
    <t>5.4.15</t>
  </si>
  <si>
    <t>5.4.16</t>
  </si>
  <si>
    <t>EXCAVACION DE MATERIAL COMPACTO A MANO</t>
  </si>
  <si>
    <t>SUMINISTRO DE RELLENO</t>
  </si>
  <si>
    <t>M3-KM</t>
  </si>
  <si>
    <t>SUMINISTRO DE ARENA</t>
  </si>
  <si>
    <t>TRANSPORTE INTERNO DE TUBOS Y PIEZAS</t>
  </si>
  <si>
    <t>TRANSPORTE INTERNO DE RELLENO (0-5 KM)</t>
  </si>
  <si>
    <t>DEMOLICION ACERA</t>
  </si>
  <si>
    <t>SUMINISTRO Y COLOCACION TUBERIAS Y PIEZAS.</t>
  </si>
  <si>
    <t>TUBERIA DE 4''PVC  (SDR-32.5) C/JUNTA DE GOMA</t>
  </si>
  <si>
    <t>CODO DE 4X90 PVC</t>
  </si>
  <si>
    <t>YEE DE 4'' PVC</t>
  </si>
  <si>
    <t>TAPON MACHO DE 4''</t>
  </si>
  <si>
    <t>CEMENTO PVC</t>
  </si>
  <si>
    <t>PINTA</t>
  </si>
  <si>
    <t>TRANSPORTE INTERNO DE RELLENO</t>
  </si>
  <si>
    <t>TUBERIA DE 6'' PVC  (SDR-32.5) C/JUNTA DE GOMA</t>
  </si>
  <si>
    <t>YEE DE 6'' PVC</t>
  </si>
  <si>
    <t>TAPON MACHO DE 6''</t>
  </si>
  <si>
    <t xml:space="preserve"> TOTAL FASE    H</t>
  </si>
  <si>
    <t>CONEXION PVC 4" DESDE  ACOMETIDAS NUEVAS  A VIVIENDAS  (3,900 UD ) ETAPA 1 EJECUTADA</t>
  </si>
  <si>
    <t>CONEXION PVC 6" DESDE  ACOMETIDAS NUEVAS  A VIVIENDAS   (41 UD) ETAPA 1 EJECUTADA</t>
  </si>
  <si>
    <t>ACOMETIDAS INTRADOMICILIARIAS</t>
  </si>
  <si>
    <t>SUB-TOTAL A</t>
  </si>
  <si>
    <t>SUB-TOTAL B</t>
  </si>
  <si>
    <t>TOTAL FASE C</t>
  </si>
  <si>
    <t>CARPETA ASFALTICA L=3,993 ML</t>
  </si>
  <si>
    <t>II</t>
  </si>
  <si>
    <t xml:space="preserve"> TOTAL FASE  II</t>
  </si>
  <si>
    <t xml:space="preserve"> TOTAL FASE I</t>
  </si>
  <si>
    <t xml:space="preserve">ESTUDIOS (SOCIALES, AMBIENTALES, GEOTECNICO, TOPOGRAFICO, DE CALIDAD, ECT) </t>
  </si>
  <si>
    <t xml:space="preserve">MEDIDA DE COMPENSACION AMBIENTAL </t>
  </si>
  <si>
    <t>MANO DE OBRA</t>
  </si>
  <si>
    <t>TRANSPORTE DE RELLENO AL CAMPAMENTO</t>
  </si>
  <si>
    <t xml:space="preserve">TRANSPORTE DE ARENA AL CAMPAMENTO </t>
  </si>
  <si>
    <t xml:space="preserve">TRANSPORTE DE RELLENO AL CAMPAMENTO </t>
  </si>
  <si>
    <t>Obra : CONSTRUCCIÓN ALCANTARILLADO SANITARIO DE MONTECRISTI (ESTACION DE BOMBEO, ELECTRIFICACION Y LINEA DE IMPULSION)</t>
  </si>
  <si>
    <t>CONSTRUCCION VERJA PERIMETRAL</t>
  </si>
  <si>
    <t>PUERTA MALLA CICLONICA L= 4.00 M</t>
  </si>
  <si>
    <r>
      <rPr>
        <b/>
        <sz val="10"/>
        <color rgb="FFFF0000"/>
        <rFont val="Arial"/>
        <family val="2"/>
      </rPr>
      <t>GARITA</t>
    </r>
    <r>
      <rPr>
        <b/>
        <sz val="10"/>
        <rFont val="Arial"/>
        <family val="2"/>
      </rPr>
      <t xml:space="preserve"> DE OPERADOR</t>
    </r>
  </si>
  <si>
    <r>
      <rPr>
        <b/>
        <sz val="10"/>
        <color rgb="FFFF0000"/>
        <rFont val="Arial"/>
        <family val="2"/>
      </rPr>
      <t>INSTALACIONES PARA</t>
    </r>
    <r>
      <rPr>
        <b/>
        <sz val="10"/>
        <rFont val="Arial"/>
        <family val="2"/>
      </rPr>
      <t xml:space="preserve"> GENERADOR</t>
    </r>
  </si>
  <si>
    <t xml:space="preserve">MURO DE BLOCKS </t>
  </si>
  <si>
    <t>TERMINACIÓN DE SUPERFICIE</t>
  </si>
  <si>
    <t>PUERTAS Y VENTANAS</t>
  </si>
  <si>
    <t>SUMINISTRO E INSTALACION DE PUERTAS  POLIMETAL (0.90 X 2.10 M)  INC LLAVIN TIPO PALANCA</t>
  </si>
  <si>
    <t>LIMPIEZA FINAL Y CONTINUA</t>
  </si>
  <si>
    <t>LOGO Y LETREROS DE INAPA</t>
  </si>
  <si>
    <t xml:space="preserve"> 7.3.1</t>
  </si>
  <si>
    <t xml:space="preserve"> 7.3.2</t>
  </si>
  <si>
    <t xml:space="preserve"> 7.3.3</t>
  </si>
  <si>
    <t xml:space="preserve"> 7.4.1</t>
  </si>
  <si>
    <t xml:space="preserve"> 7.4.2</t>
  </si>
  <si>
    <t xml:space="preserve"> 7.5.1</t>
  </si>
  <si>
    <t xml:space="preserve"> 7.5.2</t>
  </si>
  <si>
    <t xml:space="preserve"> 7.5.3</t>
  </si>
  <si>
    <t xml:space="preserve"> 7.5.4</t>
  </si>
  <si>
    <t>7.8.1</t>
  </si>
  <si>
    <t>VERJA PERIMETRAL EN MURO DE BLOCK 6" VIOLINADOS (INC. MOVIMIENTO DE TIERRA, ZAPATA, VIGAS, PANETE, CANTOS Y PINTURA) SEGUN DETALLE PLANOS</t>
  </si>
  <si>
    <t xml:space="preserve">GARITA PARA OPERADOR </t>
  </si>
  <si>
    <t xml:space="preserve">MOVIMIENTO DE TIERRA </t>
  </si>
  <si>
    <t>HORMIGÓN ARMADO FC=210 KG/CM2 EN:</t>
  </si>
  <si>
    <t xml:space="preserve"> ZAPATA  MUROS(0.45 X 0 .25) - 0.74 QQ/M3</t>
  </si>
  <si>
    <t>VIGA DE AMARRE (0.15 X 0.20) - 4.36 QQ/M3</t>
  </si>
  <si>
    <t xml:space="preserve"> LOSA  TECHO  0.10  - 1.56 QQ/M3</t>
  </si>
  <si>
    <t xml:space="preserve">BLOCK 6"  </t>
  </si>
  <si>
    <t xml:space="preserve">BLOCK CALADO </t>
  </si>
  <si>
    <t>PAÑETE INTERIOR (INCLUYE PAÑETE DE TECHO)</t>
  </si>
  <si>
    <t>PAÑETE  EXTERIOR</t>
  </si>
  <si>
    <t>PAÑETE INTERIOR(INCLUYE PAÑETE DE TECHO)</t>
  </si>
  <si>
    <t xml:space="preserve">FINO DE  TECHO </t>
  </si>
  <si>
    <t xml:space="preserve">FRAGUACHE EN TECHO </t>
  </si>
  <si>
    <t>ACERA PERIMETRAL 0.80M</t>
  </si>
  <si>
    <t xml:space="preserve">CANTOS Y MOCHETAS </t>
  </si>
  <si>
    <t>IMPERMEABILIZANTE DE TECHO</t>
  </si>
  <si>
    <t>REVESTIMIENTO PARED BAÑO</t>
  </si>
  <si>
    <t>PISOS H.S PULIDO</t>
  </si>
  <si>
    <t>REVESTIMIENTO EN PAREDES</t>
  </si>
  <si>
    <t>CERÁMICA CRIOLLA EN BAÑO (INC. TODOS LAS PAREDES DEL BAÑO )</t>
  </si>
  <si>
    <t>INSTALACION SANITARIA</t>
  </si>
  <si>
    <t>INODORO BLANCO SENCILLO</t>
  </si>
  <si>
    <t>LAVAMANO BLANCO PEQUEÑO</t>
  </si>
  <si>
    <t>DESAGUE DE PISO</t>
  </si>
  <si>
    <t>COLUMNA DE VENTILACION 3"</t>
  </si>
  <si>
    <t>CAMARA DE INSPECCION</t>
  </si>
  <si>
    <t>CAMARA SEPTICA</t>
  </si>
  <si>
    <t>FILTRANTE 4"</t>
  </si>
  <si>
    <t>SUM. E INSTALACION TINACO 250GLS</t>
  </si>
  <si>
    <t>TUBERIAS Y PIEZAS AGUA POTABLE</t>
  </si>
  <si>
    <t>TUBERIAS Y PIEZAS AGUAS RESIDUALES</t>
  </si>
  <si>
    <t>MANO DE OBRA  PLOMERIA GENERAL</t>
  </si>
  <si>
    <t>PINTURA</t>
  </si>
  <si>
    <t>PINTURA ACRÍLICA (INC. BASE BLANCA)</t>
  </si>
  <si>
    <t>VENTANA DE ALUMINIO 0.60 X0.60</t>
  </si>
  <si>
    <t xml:space="preserve"> 7.5.5</t>
  </si>
  <si>
    <t xml:space="preserve"> 7.5.6</t>
  </si>
  <si>
    <t xml:space="preserve"> 7.5.7</t>
  </si>
  <si>
    <t xml:space="preserve"> 7.5.8</t>
  </si>
  <si>
    <t xml:space="preserve"> 7.5.9</t>
  </si>
  <si>
    <t xml:space="preserve"> 7.5.10</t>
  </si>
  <si>
    <t xml:space="preserve"> 7.5.11</t>
  </si>
  <si>
    <t>7.6.1</t>
  </si>
  <si>
    <t>7.7.1</t>
  </si>
  <si>
    <t>7.7.2</t>
  </si>
  <si>
    <t>7.7.3</t>
  </si>
  <si>
    <t>7.7.4</t>
  </si>
  <si>
    <t>7.7.5</t>
  </si>
  <si>
    <t>7.7.6</t>
  </si>
  <si>
    <t>7.7.7</t>
  </si>
  <si>
    <t>7.7.8</t>
  </si>
  <si>
    <t>7.7.9</t>
  </si>
  <si>
    <t>7.7.10</t>
  </si>
  <si>
    <t>7.7.11</t>
  </si>
  <si>
    <t>7.9.1</t>
  </si>
  <si>
    <t>7.9.2</t>
  </si>
  <si>
    <t>COLUMNAS</t>
  </si>
  <si>
    <t>SUMINISTRO Y COLOCACION DEPOSITO DE COMBUSTIBLE 500 GLS (LLENO)</t>
  </si>
  <si>
    <t>CONSTRUCCION BASE PARA GENERADOR SEGÚN DETALLE</t>
  </si>
  <si>
    <t>CONSTRUCCION ESTRUCTURA SOPORTE DEPOSITO DE COMBUSTIBLE Y TINA PARA DERRAME DE COMBUSTIBLE</t>
  </si>
  <si>
    <r>
      <t>BOTE  DE ESCOMBROS C/CAMION</t>
    </r>
    <r>
      <rPr>
        <sz val="10"/>
        <color rgb="FFFF0000"/>
        <rFont val="Arial"/>
        <family val="2"/>
      </rPr>
      <t xml:space="preserve"> DIST 5KM (INCLUYE ESPARCIMIENTO EN BOTADERO)</t>
    </r>
  </si>
  <si>
    <t>CODO DE 6 X 90 PVC</t>
  </si>
  <si>
    <r>
      <t xml:space="preserve">BOTE DE MATERIAL </t>
    </r>
    <r>
      <rPr>
        <sz val="10"/>
        <color rgb="FFFF0000"/>
        <rFont val="Arial"/>
        <family val="2"/>
      </rPr>
      <t>CON CAMION D= 5KM (INCLUYE ESPARCIMIENTO EN BOTADERO)</t>
    </r>
  </si>
  <si>
    <r>
      <t xml:space="preserve">BOTE DE MATERIAL  C/CAMION DISTANCIA DE 5  A  10 KM </t>
    </r>
    <r>
      <rPr>
        <sz val="10"/>
        <color rgb="FFFF0000"/>
        <rFont val="Arial"/>
        <family val="2"/>
      </rPr>
      <t>(INCLUYE ESPARCIMIENTO EN BOTADERO)</t>
    </r>
  </si>
  <si>
    <r>
      <t xml:space="preserve"> RECONTRUCCION DE ACERA</t>
    </r>
    <r>
      <rPr>
        <sz val="10"/>
        <color rgb="FFFF0000"/>
        <rFont val="Arial"/>
        <family val="2"/>
      </rPr>
      <t xml:space="preserve"> H.S.</t>
    </r>
  </si>
  <si>
    <r>
      <t xml:space="preserve">BOTE DE  MATERIAL C/CAMION D=5 KM </t>
    </r>
    <r>
      <rPr>
        <sz val="10"/>
        <color rgb="FFFF0000"/>
        <rFont val="Arial"/>
        <family val="2"/>
      </rPr>
      <t>(INCLUYE ESPARCIMIENTO EN BOTADERO)</t>
    </r>
  </si>
  <si>
    <r>
      <t>GENERADOR ELECTRICO DIESEL DE EMERGENCIA, PARA INTERPERIE, 3</t>
    </r>
    <r>
      <rPr>
        <sz val="11"/>
        <rFont val="Calibri"/>
        <family val="2"/>
      </rPr>
      <t>Ø, 20KW, 480/220V</t>
    </r>
  </si>
  <si>
    <t>REGISTRO ELECTRICO H.A 0.65 X 0.83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</si>
</sst>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8" formatCode="#,##0.00\ &quot;€&quot;;[Red]\-#,##0.00\ &quot;€&quot;"/>
    <numFmt numFmtId="42" formatCode="_-* #,##0\ &quot;€&quot;_-;\-* #,##0\ &quot;€&quot;_-;_-* &quot;-&quot;\ &quot;€&quot;_-;_-@_-"/>
    <numFmt numFmtId="41" formatCode="_-* #,##0\ _€_-;\-* #,##0\ _€_-;_-* &quot;-&quot;\ _€_-;_-@_-"/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  <numFmt numFmtId="166" formatCode="#,##0.00;[Red]#,##0.00"/>
    <numFmt numFmtId="167" formatCode="0.0"/>
    <numFmt numFmtId="168" formatCode="0.000"/>
    <numFmt numFmtId="169" formatCode="0.0%"/>
    <numFmt numFmtId="170" formatCode="0.00_)"/>
    <numFmt numFmtId="171" formatCode="[$€]#,##0.00;[Red]\-[$€]#,##0.00"/>
    <numFmt numFmtId="172" formatCode="#."/>
    <numFmt numFmtId="173" formatCode="_-* #,##0.00\ [$€]_-;\-* #,##0.00\ [$€]_-;_-* &quot;-&quot;??\ [$€]_-;_-@_-"/>
    <numFmt numFmtId="174" formatCode="General_)"/>
    <numFmt numFmtId="175" formatCode="#,##0.0;\-#,##0.0"/>
    <numFmt numFmtId="176" formatCode="_-* #,##0.0000_-;\-* #,##0.0000_-;_-* &quot;-&quot;??_-;_-@_-"/>
    <numFmt numFmtId="177" formatCode="#,##0.000"/>
    <numFmt numFmtId="178" formatCode="0.0000"/>
    <numFmt numFmtId="179" formatCode="#,##0;\-#,##0"/>
    <numFmt numFmtId="180" formatCode="_(&quot;$&quot;* #,##0.00_);_(&quot;$&quot;* \(#,##0.00\);_(&quot;$&quot;* &quot;-&quot;??_);_(@_)"/>
    <numFmt numFmtId="181" formatCode="_-[$€-2]* #,##0.00_-;\-[$€-2]* #,##0.00_-;_-[$€-2]* &quot;-&quot;??_-"/>
    <numFmt numFmtId="182" formatCode="_([$€]* #,##0.00_);_([$€]* \(#,##0.00\);_([$€]* &quot;-&quot;??_);_(@_)"/>
    <numFmt numFmtId="183" formatCode="&quot;$&quot;#,##0.00;[Red]\-&quot;$&quot;#,##0.00"/>
    <numFmt numFmtId="184" formatCode="_-* #,##0.00\ &quot;Pts&quot;_-;\-* #,##0.00\ &quot;Pts&quot;_-;_-* &quot;-&quot;??\ &quot;Pts&quot;_-;_-@_-"/>
    <numFmt numFmtId="185" formatCode="_-* #,##0.00\ _P_t_s_-;\-* #,##0.00\ _P_t_s_-;_-* &quot;-&quot;??\ _P_t_s_-;_-@_-"/>
    <numFmt numFmtId="186" formatCode="_(* #,##0.00_);_(* \(#,##0.00\);_(* \-??_);_(@_)"/>
    <numFmt numFmtId="187" formatCode="#,##0.0000_);\(#,##0.0000\)"/>
    <numFmt numFmtId="188" formatCode="_-&quot;$&quot;* #,##0.00_-;\-&quot;$&quot;* #,##0.00_-;_-&quot;$&quot;* &quot;-&quot;??_-;_-@_-"/>
    <numFmt numFmtId="189" formatCode="&quot;Activado&quot;;&quot;Activado&quot;;&quot;Desactivado&quot;"/>
    <numFmt numFmtId="190" formatCode="_(* #,##0.0_);_(* \(#,##0.0\);_(* &quot;-&quot;??_);_(@_)"/>
    <numFmt numFmtId="191" formatCode="_(* #,##0_);_(* \(#,##0\);_(* &quot;-&quot;??_);_(@_)"/>
    <numFmt numFmtId="192" formatCode="#,##0.0"/>
  </numFmts>
  <fonts count="7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b/>
      <sz val="1"/>
      <color indexed="16"/>
      <name val="Courier"/>
      <family val="3"/>
    </font>
    <font>
      <sz val="1"/>
      <color indexed="16"/>
      <name val="Courier"/>
      <family val="3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Courier"/>
      <family val="3"/>
    </font>
    <font>
      <b/>
      <i/>
      <sz val="16"/>
      <name val="Helv"/>
    </font>
    <font>
      <sz val="12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b/>
      <sz val="11"/>
      <color indexed="10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b/>
      <sz val="8"/>
      <color indexed="53"/>
      <name val="Tahoma"/>
      <family val="2"/>
    </font>
    <font>
      <sz val="10"/>
      <name val="Tms Rmn"/>
    </font>
    <font>
      <sz val="1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10"/>
      <name val="Calibri"/>
      <family val="2"/>
    </font>
    <font>
      <b/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3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2"/>
      <name val="Courier New"/>
      <family val="3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0"/>
      <name val="Calibri"/>
      <family val="2"/>
    </font>
    <font>
      <sz val="9.6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0"/>
      <name val="Arial"/>
    </font>
    <font>
      <sz val="10"/>
      <color rgb="FFFF0000"/>
      <name val="Times New Roman"/>
      <family val="1"/>
    </font>
    <font>
      <sz val="11"/>
      <name val="Calibri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6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30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54"/>
      </patternFill>
    </fill>
    <fill>
      <patternFill patternType="solid">
        <fgColor indexed="45"/>
        <bgColor indexed="45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9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42"/>
        <bgColor indexed="42"/>
      </patternFill>
    </fill>
    <fill>
      <patternFill patternType="solid">
        <fgColor theme="0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29"/>
      </bottom>
      <diagonal/>
    </border>
    <border>
      <left/>
      <right/>
      <top style="thin">
        <color indexed="30"/>
      </top>
      <bottom style="double">
        <color indexed="30"/>
      </bottom>
      <diagonal/>
    </border>
  </borders>
  <cellStyleXfs count="28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7" applyNumberFormat="0" applyAlignment="0" applyProtection="0"/>
    <xf numFmtId="0" fontId="11" fillId="21" borderId="8" applyNumberFormat="0" applyAlignment="0" applyProtection="0"/>
    <xf numFmtId="171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72" fontId="14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172" fontId="15" fillId="0" borderId="0">
      <protection locked="0"/>
    </xf>
    <xf numFmtId="0" fontId="16" fillId="4" borderId="0" applyNumberFormat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7" applyNumberFormat="0" applyAlignment="0" applyProtection="0"/>
    <xf numFmtId="0" fontId="21" fillId="0" borderId="12" applyNumberFormat="0" applyFill="0" applyAlignment="0" applyProtection="0"/>
    <xf numFmtId="0" fontId="3" fillId="22" borderId="13" applyNumberFormat="0" applyFont="0" applyAlignment="0" applyProtection="0"/>
    <xf numFmtId="0" fontId="22" fillId="20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5" fillId="0" borderId="0" applyFont="0" applyFill="0" applyBorder="0" applyAlignment="0" applyProtection="0"/>
    <xf numFmtId="0" fontId="26" fillId="0" borderId="0"/>
    <xf numFmtId="170" fontId="27" fillId="0" borderId="0"/>
    <xf numFmtId="0" fontId="5" fillId="0" borderId="0"/>
    <xf numFmtId="0" fontId="5" fillId="0" borderId="0"/>
    <xf numFmtId="39" fontId="28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0" fontId="3" fillId="0" borderId="0"/>
    <xf numFmtId="17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25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39" fontId="28" fillId="0" borderId="0"/>
    <xf numFmtId="0" fontId="7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45" fillId="0" borderId="0"/>
    <xf numFmtId="9" fontId="3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11" fillId="36" borderId="8" applyNumberFormat="0" applyAlignment="0" applyProtection="0"/>
    <xf numFmtId="0" fontId="53" fillId="47" borderId="7" applyNumberFormat="0" applyAlignment="0" applyProtection="0"/>
    <xf numFmtId="0" fontId="52" fillId="46" borderId="7" applyNumberFormat="0" applyAlignment="0" applyProtection="0"/>
    <xf numFmtId="0" fontId="51" fillId="43" borderId="0" applyNumberFormat="0" applyBorder="0" applyAlignment="0" applyProtection="0"/>
    <xf numFmtId="0" fontId="9" fillId="5" borderId="0" applyNumberFormat="0" applyBorder="0" applyAlignment="0" applyProtection="0"/>
    <xf numFmtId="0" fontId="8" fillId="45" borderId="0" applyNumberFormat="0" applyBorder="0" applyAlignment="0" applyProtection="0"/>
    <xf numFmtId="0" fontId="8" fillId="44" borderId="0" applyNumberFormat="0" applyBorder="0" applyAlignment="0" applyProtection="0"/>
    <xf numFmtId="0" fontId="7" fillId="43" borderId="0" applyNumberFormat="0" applyBorder="0" applyAlignment="0" applyProtection="0"/>
    <xf numFmtId="0" fontId="7" fillId="31" borderId="0" applyNumberFormat="0" applyBorder="0" applyAlignment="0" applyProtection="0"/>
    <xf numFmtId="0" fontId="8" fillId="17" borderId="0" applyNumberFormat="0" applyBorder="0" applyAlignment="0" applyProtection="0"/>
    <xf numFmtId="0" fontId="8" fillId="42" borderId="0" applyNumberFormat="0" applyBorder="0" applyAlignment="0" applyProtection="0"/>
    <xf numFmtId="0" fontId="8" fillId="33" borderId="0" applyNumberFormat="0" applyBorder="0" applyAlignment="0" applyProtection="0"/>
    <xf numFmtId="0" fontId="7" fillId="33" borderId="0" applyNumberFormat="0" applyBorder="0" applyAlignment="0" applyProtection="0"/>
    <xf numFmtId="0" fontId="7" fillId="31" borderId="0" applyNumberFormat="0" applyBorder="0" applyAlignment="0" applyProtection="0"/>
    <xf numFmtId="0" fontId="8" fillId="41" borderId="0" applyNumberFormat="0" applyBorder="0" applyAlignment="0" applyProtection="0"/>
    <xf numFmtId="0" fontId="8" fillId="40" borderId="0" applyNumberFormat="0" applyBorder="0" applyAlignment="0" applyProtection="0"/>
    <xf numFmtId="0" fontId="7" fillId="35" borderId="0" applyNumberFormat="0" applyBorder="0" applyAlignment="0" applyProtection="0"/>
    <xf numFmtId="0" fontId="7" fillId="31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5" borderId="0" applyNumberFormat="0" applyBorder="0" applyAlignment="0" applyProtection="0"/>
    <xf numFmtId="0" fontId="7" fillId="31" borderId="0" applyNumberFormat="0" applyBorder="0" applyAlignment="0" applyProtection="0"/>
    <xf numFmtId="0" fontId="7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7" fillId="35" borderId="0" applyNumberFormat="0" applyBorder="0" applyAlignment="0" applyProtection="0"/>
    <xf numFmtId="0" fontId="7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34" borderId="0" applyNumberFormat="0" applyBorder="0" applyAlignment="0" applyProtection="0"/>
    <xf numFmtId="0" fontId="8" fillId="33" borderId="0" applyNumberFormat="0" applyBorder="0" applyAlignment="0" applyProtection="0"/>
    <xf numFmtId="0" fontId="7" fillId="32" borderId="0" applyNumberFormat="0" applyBorder="0" applyAlignment="0" applyProtection="0"/>
    <xf numFmtId="0" fontId="7" fillId="31" borderId="0" applyNumberFormat="0" applyBorder="0" applyAlignment="0" applyProtection="0"/>
    <xf numFmtId="0" fontId="8" fillId="30" borderId="0" applyNumberFormat="0" applyBorder="0" applyAlignment="0" applyProtection="0"/>
    <xf numFmtId="0" fontId="8" fillId="9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7" fillId="22" borderId="0" applyNumberFormat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7" fillId="22" borderId="0" applyNumberFormat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8" borderId="0" applyNumberFormat="0" applyBorder="0" applyAlignment="0" applyProtection="0"/>
    <xf numFmtId="0" fontId="1" fillId="0" borderId="0"/>
    <xf numFmtId="0" fontId="7" fillId="6" borderId="0" applyNumberFormat="0" applyBorder="0" applyAlignment="0" applyProtection="0"/>
    <xf numFmtId="0" fontId="7" fillId="29" borderId="0" applyNumberFormat="0" applyBorder="0" applyAlignment="0" applyProtection="0"/>
    <xf numFmtId="0" fontId="7" fillId="22" borderId="0" applyNumberFormat="0" applyBorder="0" applyAlignment="0" applyProtection="0"/>
    <xf numFmtId="0" fontId="50" fillId="48" borderId="0" applyNumberFormat="0" applyBorder="0" applyAlignment="0" applyProtection="0"/>
    <xf numFmtId="0" fontId="50" fillId="49" borderId="0" applyNumberFormat="0" applyBorder="0" applyAlignment="0" applyProtection="0"/>
    <xf numFmtId="0" fontId="50" fillId="50" borderId="0" applyNumberFormat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6" fillId="6" borderId="0" applyNumberFormat="0" applyBorder="0" applyAlignment="0" applyProtection="0"/>
    <xf numFmtId="0" fontId="16" fillId="51" borderId="0" applyNumberFormat="0" applyBorder="0" applyAlignment="0" applyProtection="0"/>
    <xf numFmtId="0" fontId="54" fillId="0" borderId="19" applyNumberFormat="0" applyFill="0" applyAlignment="0" applyProtection="0"/>
    <xf numFmtId="0" fontId="54" fillId="0" borderId="20" applyNumberFormat="0" applyFill="0" applyAlignment="0" applyProtection="0"/>
    <xf numFmtId="0" fontId="55" fillId="0" borderId="21" applyNumberFormat="0" applyFill="0" applyAlignment="0" applyProtection="0"/>
    <xf numFmtId="0" fontId="55" fillId="0" borderId="22" applyNumberFormat="0" applyFill="0" applyAlignment="0" applyProtection="0"/>
    <xf numFmtId="0" fontId="56" fillId="0" borderId="23" applyNumberFormat="0" applyFill="0" applyAlignment="0" applyProtection="0"/>
    <xf numFmtId="0" fontId="56" fillId="0" borderId="0" applyNumberFormat="0" applyFill="0" applyBorder="0" applyAlignment="0" applyProtection="0"/>
    <xf numFmtId="0" fontId="20" fillId="29" borderId="7" applyNumberFormat="0" applyAlignment="0" applyProtection="0"/>
    <xf numFmtId="0" fontId="57" fillId="44" borderId="7" applyNumberFormat="0" applyAlignment="0" applyProtection="0"/>
    <xf numFmtId="0" fontId="24" fillId="0" borderId="24" applyNumberFormat="0" applyFill="0" applyAlignment="0" applyProtection="0"/>
    <xf numFmtId="0" fontId="58" fillId="0" borderId="25" applyNumberFormat="0" applyFill="0" applyAlignment="0" applyProtection="0"/>
    <xf numFmtId="164" fontId="7" fillId="0" borderId="0" applyFont="0" applyFill="0" applyBorder="0" applyAlignment="0" applyProtection="0"/>
    <xf numFmtId="18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86" fontId="3" fillId="0" borderId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0" fontId="58" fillId="44" borderId="0" applyNumberFormat="0" applyBorder="0" applyAlignment="0" applyProtection="0"/>
    <xf numFmtId="0" fontId="3" fillId="0" borderId="0"/>
    <xf numFmtId="0" fontId="7" fillId="0" borderId="0"/>
    <xf numFmtId="0" fontId="1" fillId="0" borderId="0"/>
    <xf numFmtId="0" fontId="1" fillId="0" borderId="0"/>
    <xf numFmtId="0" fontId="3" fillId="43" borderId="13" applyNumberFormat="0" applyFont="0" applyAlignment="0" applyProtection="0"/>
    <xf numFmtId="0" fontId="22" fillId="46" borderId="14" applyNumberFormat="0" applyAlignment="0" applyProtection="0"/>
    <xf numFmtId="0" fontId="22" fillId="47" borderId="14" applyNumberFormat="0" applyAlignment="0" applyProtection="0"/>
    <xf numFmtId="9" fontId="39" fillId="0" borderId="0" applyFont="0" applyFill="0" applyBorder="0" applyAlignment="0" applyProtection="0"/>
    <xf numFmtId="9" fontId="3" fillId="0" borderId="0" applyFill="0" applyBorder="0" applyAlignment="0" applyProtection="0"/>
    <xf numFmtId="9" fontId="7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50" fillId="0" borderId="26" applyNumberFormat="0" applyFill="0" applyAlignment="0" applyProtection="0"/>
    <xf numFmtId="43" fontId="3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16" fillId="4" borderId="0" applyNumberFormat="0" applyBorder="0" applyAlignment="0" applyProtection="0"/>
    <xf numFmtId="0" fontId="10" fillId="20" borderId="7" applyNumberFormat="0" applyAlignment="0" applyProtection="0"/>
    <xf numFmtId="0" fontId="11" fillId="21" borderId="8" applyNumberFormat="0" applyAlignment="0" applyProtection="0"/>
    <xf numFmtId="0" fontId="21" fillId="0" borderId="12" applyNumberFormat="0" applyFill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7" borderId="7" applyNumberFormat="0" applyAlignment="0" applyProtection="0"/>
    <xf numFmtId="181" fontId="3" fillId="0" borderId="0" applyFont="0" applyFill="0" applyBorder="0" applyAlignment="0" applyProtection="0"/>
    <xf numFmtId="0" fontId="9" fillId="3" borderId="0" applyNumberFormat="0" applyBorder="0" applyAlignment="0" applyProtection="0"/>
    <xf numFmtId="164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188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89" fontId="60" fillId="0" borderId="0"/>
    <xf numFmtId="0" fontId="3" fillId="0" borderId="0"/>
    <xf numFmtId="0" fontId="1" fillId="0" borderId="0"/>
    <xf numFmtId="174" fontId="26" fillId="0" borderId="0"/>
    <xf numFmtId="169" fontId="6" fillId="0" borderId="0"/>
    <xf numFmtId="0" fontId="3" fillId="0" borderId="0"/>
    <xf numFmtId="0" fontId="3" fillId="22" borderId="13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20" borderId="14" applyNumberFormat="0" applyAlignment="0" applyProtection="0"/>
    <xf numFmtId="0" fontId="2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23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0" fontId="3" fillId="0" borderId="0"/>
    <xf numFmtId="42" fontId="3" fillId="0" borderId="0" applyFont="0" applyFill="0" applyBorder="0" applyAlignment="0" applyProtection="0"/>
    <xf numFmtId="0" fontId="3" fillId="0" borderId="0"/>
    <xf numFmtId="0" fontId="8" fillId="30" borderId="0" applyNumberFormat="0" applyBorder="0" applyAlignment="0" applyProtection="0"/>
    <xf numFmtId="0" fontId="8" fillId="19" borderId="0" applyNumberFormat="0" applyBorder="0" applyAlignment="0" applyProtection="0"/>
    <xf numFmtId="0" fontId="8" fillId="11" borderId="0" applyNumberFormat="0" applyBorder="0" applyAlignment="0" applyProtection="0"/>
    <xf numFmtId="0" fontId="8" fillId="39" borderId="0" applyNumberFormat="0" applyBorder="0" applyAlignment="0" applyProtection="0"/>
    <xf numFmtId="0" fontId="8" fillId="17" borderId="0" applyNumberFormat="0" applyBorder="0" applyAlignment="0" applyProtection="0"/>
    <xf numFmtId="0" fontId="8" fillId="30" borderId="0" applyNumberFormat="0" applyBorder="0" applyAlignment="0" applyProtection="0"/>
    <xf numFmtId="0" fontId="3" fillId="0" borderId="0"/>
    <xf numFmtId="0" fontId="8" fillId="17" borderId="0" applyNumberFormat="0" applyBorder="0" applyAlignment="0" applyProtection="0"/>
    <xf numFmtId="0" fontId="8" fillId="11" borderId="0" applyNumberFormat="0" applyBorder="0" applyAlignment="0" applyProtection="0"/>
    <xf numFmtId="0" fontId="8" fillId="19" borderId="0" applyNumberFormat="0" applyBorder="0" applyAlignment="0" applyProtection="0"/>
    <xf numFmtId="0" fontId="8" fillId="39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12" fillId="0" borderId="0"/>
    <xf numFmtId="9" fontId="67" fillId="0" borderId="0" applyFont="0" applyFill="0" applyBorder="0" applyAlignment="0" applyProtection="0"/>
    <xf numFmtId="0" fontId="3" fillId="0" borderId="0"/>
  </cellStyleXfs>
  <cellXfs count="346">
    <xf numFmtId="0" fontId="0" fillId="0" borderId="0" xfId="0"/>
    <xf numFmtId="4" fontId="36" fillId="25" borderId="3" xfId="72" applyNumberFormat="1" applyFont="1" applyFill="1" applyBorder="1" applyAlignment="1">
      <alignment horizontal="center"/>
    </xf>
    <xf numFmtId="4" fontId="36" fillId="25" borderId="0" xfId="72" applyNumberFormat="1" applyFont="1" applyFill="1" applyBorder="1"/>
    <xf numFmtId="4" fontId="36" fillId="25" borderId="0" xfId="72" applyNumberFormat="1" applyFont="1" applyFill="1" applyBorder="1" applyAlignment="1">
      <alignment horizontal="center"/>
    </xf>
    <xf numFmtId="0" fontId="3" fillId="0" borderId="0" xfId="72"/>
    <xf numFmtId="4" fontId="38" fillId="0" borderId="0" xfId="72" applyNumberFormat="1" applyFont="1" applyBorder="1"/>
    <xf numFmtId="3" fontId="4" fillId="27" borderId="16" xfId="72" applyNumberFormat="1" applyFont="1" applyFill="1" applyBorder="1" applyAlignment="1">
      <alignment horizontal="center" vertical="center" wrapText="1"/>
    </xf>
    <xf numFmtId="177" fontId="4" fillId="27" borderId="16" xfId="84" applyNumberFormat="1" applyFont="1" applyFill="1" applyBorder="1" applyAlignment="1">
      <alignment horizontal="center" vertical="center" wrapText="1"/>
    </xf>
    <xf numFmtId="4" fontId="35" fillId="27" borderId="16" xfId="72" applyNumberFormat="1" applyFont="1" applyFill="1" applyBorder="1" applyAlignment="1">
      <alignment horizontal="center" vertical="center" wrapText="1"/>
    </xf>
    <xf numFmtId="4" fontId="41" fillId="26" borderId="16" xfId="72" applyNumberFormat="1" applyFont="1" applyFill="1" applyBorder="1" applyAlignment="1">
      <alignment horizontal="center" vertical="center" wrapText="1"/>
    </xf>
    <xf numFmtId="177" fontId="41" fillId="26" borderId="16" xfId="72" applyNumberFormat="1" applyFont="1" applyFill="1" applyBorder="1" applyAlignment="1">
      <alignment horizontal="center" vertical="center" wrapText="1"/>
    </xf>
    <xf numFmtId="177" fontId="42" fillId="28" borderId="16" xfId="72" applyNumberFormat="1" applyFont="1" applyFill="1" applyBorder="1" applyAlignment="1">
      <alignment horizontal="center" vertical="center" wrapText="1"/>
    </xf>
    <xf numFmtId="177" fontId="35" fillId="28" borderId="16" xfId="72" applyNumberFormat="1" applyFont="1" applyFill="1" applyBorder="1" applyAlignment="1">
      <alignment horizontal="center" vertical="center" wrapText="1"/>
    </xf>
    <xf numFmtId="4" fontId="35" fillId="28" borderId="16" xfId="72" applyNumberFormat="1" applyFont="1" applyFill="1" applyBorder="1" applyAlignment="1">
      <alignment horizontal="center" vertical="center" wrapText="1"/>
    </xf>
    <xf numFmtId="3" fontId="36" fillId="25" borderId="0" xfId="72" applyNumberFormat="1" applyFont="1" applyFill="1" applyBorder="1" applyAlignment="1">
      <alignment horizontal="center" vertical="center" wrapText="1"/>
    </xf>
    <xf numFmtId="4" fontId="36" fillId="25" borderId="0" xfId="72" applyNumberFormat="1" applyFont="1" applyFill="1" applyBorder="1" applyAlignment="1">
      <alignment horizontal="center" vertical="center" wrapText="1"/>
    </xf>
    <xf numFmtId="3" fontId="43" fillId="25" borderId="0" xfId="72" applyNumberFormat="1" applyFont="1" applyFill="1" applyAlignment="1">
      <alignment horizontal="left" vertical="center"/>
    </xf>
    <xf numFmtId="177" fontId="4" fillId="25" borderId="0" xfId="84" applyNumberFormat="1" applyFont="1" applyFill="1" applyBorder="1" applyAlignment="1">
      <alignment horizontal="center" vertical="center" wrapText="1"/>
    </xf>
    <xf numFmtId="4" fontId="35" fillId="25" borderId="0" xfId="72" applyNumberFormat="1" applyFont="1" applyFill="1" applyBorder="1" applyAlignment="1">
      <alignment horizontal="center" vertical="center" wrapText="1"/>
    </xf>
    <xf numFmtId="177" fontId="35" fillId="25" borderId="0" xfId="72" applyNumberFormat="1" applyFont="1" applyFill="1" applyBorder="1" applyAlignment="1">
      <alignment horizontal="center" vertical="center" wrapText="1"/>
    </xf>
    <xf numFmtId="1" fontId="36" fillId="25" borderId="0" xfId="72" applyNumberFormat="1" applyFont="1" applyFill="1" applyBorder="1" applyAlignment="1">
      <alignment vertical="center" wrapText="1"/>
    </xf>
    <xf numFmtId="4" fontId="3" fillId="25" borderId="0" xfId="72" applyNumberFormat="1" applyFill="1"/>
    <xf numFmtId="178" fontId="3" fillId="25" borderId="0" xfId="72" applyNumberFormat="1" applyFill="1"/>
    <xf numFmtId="0" fontId="3" fillId="25" borderId="0" xfId="72" applyFill="1"/>
    <xf numFmtId="4" fontId="4" fillId="0" borderId="3" xfId="72" applyNumberFormat="1" applyFont="1" applyFill="1" applyBorder="1" applyAlignment="1">
      <alignment horizontal="center" vertical="center" wrapText="1"/>
    </xf>
    <xf numFmtId="177" fontId="4" fillId="25" borderId="3" xfId="84" applyNumberFormat="1" applyFont="1" applyFill="1" applyBorder="1" applyAlignment="1">
      <alignment horizontal="center" vertical="center" wrapText="1"/>
    </xf>
    <xf numFmtId="1" fontId="3" fillId="25" borderId="3" xfId="72" applyNumberFormat="1" applyFont="1" applyFill="1" applyBorder="1" applyAlignment="1">
      <alignment horizontal="center"/>
    </xf>
    <xf numFmtId="4" fontId="3" fillId="25" borderId="3" xfId="72" applyNumberFormat="1" applyFont="1" applyFill="1" applyBorder="1" applyAlignment="1">
      <alignment horizontal="right" vertical="center" wrapText="1"/>
    </xf>
    <xf numFmtId="177" fontId="3" fillId="25" borderId="3" xfId="72" applyNumberFormat="1" applyFont="1" applyFill="1" applyBorder="1" applyAlignment="1">
      <alignment horizontal="center"/>
    </xf>
    <xf numFmtId="4" fontId="3" fillId="25" borderId="3" xfId="72" applyNumberFormat="1" applyFont="1" applyFill="1" applyBorder="1" applyAlignment="1"/>
    <xf numFmtId="166" fontId="3" fillId="25" borderId="3" xfId="72" applyNumberFormat="1" applyFont="1" applyFill="1" applyBorder="1"/>
    <xf numFmtId="177" fontId="36" fillId="25" borderId="0" xfId="72" applyNumberFormat="1" applyFont="1" applyFill="1" applyBorder="1"/>
    <xf numFmtId="1" fontId="36" fillId="25" borderId="0" xfId="72" applyNumberFormat="1" applyFont="1" applyFill="1" applyBorder="1" applyAlignment="1"/>
    <xf numFmtId="4" fontId="3" fillId="0" borderId="0" xfId="72" applyNumberFormat="1"/>
    <xf numFmtId="4" fontId="4" fillId="0" borderId="3" xfId="72" applyNumberFormat="1" applyFont="1" applyFill="1" applyBorder="1" applyAlignment="1">
      <alignment horizontal="center" vertical="center"/>
    </xf>
    <xf numFmtId="4" fontId="4" fillId="25" borderId="3" xfId="72" applyNumberFormat="1" applyFont="1" applyFill="1" applyBorder="1" applyAlignment="1">
      <alignment horizontal="center" vertical="center"/>
    </xf>
    <xf numFmtId="4" fontId="4" fillId="25" borderId="0" xfId="72" applyNumberFormat="1" applyFont="1" applyFill="1" applyBorder="1" applyAlignment="1">
      <alignment horizontal="center" vertical="center"/>
    </xf>
    <xf numFmtId="4" fontId="4" fillId="25" borderId="0" xfId="84" applyNumberFormat="1" applyFont="1" applyFill="1" applyBorder="1" applyAlignment="1">
      <alignment horizontal="center"/>
    </xf>
    <xf numFmtId="1" fontId="3" fillId="25" borderId="0" xfId="72" applyNumberFormat="1" applyFont="1" applyFill="1" applyBorder="1" applyAlignment="1">
      <alignment horizontal="center"/>
    </xf>
    <xf numFmtId="4" fontId="3" fillId="25" borderId="0" xfId="72" applyNumberFormat="1" applyFont="1" applyFill="1" applyBorder="1" applyAlignment="1">
      <alignment horizontal="right" vertical="center" wrapText="1"/>
    </xf>
    <xf numFmtId="177" fontId="3" fillId="25" borderId="0" xfId="72" applyNumberFormat="1" applyFont="1" applyFill="1" applyBorder="1" applyAlignment="1">
      <alignment horizontal="center"/>
    </xf>
    <xf numFmtId="4" fontId="3" fillId="25" borderId="0" xfId="72" applyNumberFormat="1" applyFont="1" applyFill="1" applyBorder="1" applyAlignment="1"/>
    <xf numFmtId="166" fontId="4" fillId="25" borderId="0" xfId="72" applyNumberFormat="1" applyFont="1" applyFill="1" applyBorder="1"/>
    <xf numFmtId="4" fontId="35" fillId="25" borderId="0" xfId="72" applyNumberFormat="1" applyFont="1" applyFill="1" applyBorder="1" applyAlignment="1"/>
    <xf numFmtId="4" fontId="4" fillId="24" borderId="0" xfId="72" applyNumberFormat="1" applyFont="1" applyFill="1" applyBorder="1" applyAlignment="1">
      <alignment horizontal="center"/>
    </xf>
    <xf numFmtId="4" fontId="3" fillId="25" borderId="3" xfId="72" applyNumberFormat="1" applyFont="1" applyFill="1" applyBorder="1" applyAlignment="1">
      <alignment horizontal="center"/>
    </xf>
    <xf numFmtId="177" fontId="35" fillId="25" borderId="18" xfId="72" applyNumberFormat="1" applyFont="1" applyFill="1" applyBorder="1" applyAlignment="1">
      <alignment horizontal="center" vertical="center" wrapText="1"/>
    </xf>
    <xf numFmtId="4" fontId="3" fillId="25" borderId="15" xfId="72" applyNumberFormat="1" applyFont="1" applyFill="1" applyBorder="1" applyAlignment="1">
      <alignment horizontal="center"/>
    </xf>
    <xf numFmtId="4" fontId="3" fillId="24" borderId="0" xfId="72" applyNumberFormat="1" applyFont="1" applyFill="1" applyBorder="1" applyAlignment="1">
      <alignment horizontal="center"/>
    </xf>
    <xf numFmtId="2" fontId="3" fillId="24" borderId="1" xfId="0" applyNumberFormat="1" applyFont="1" applyFill="1" applyBorder="1" applyAlignment="1" applyProtection="1">
      <alignment horizontal="right" vertical="top"/>
    </xf>
    <xf numFmtId="0" fontId="3" fillId="24" borderId="1" xfId="69" applyFont="1" applyFill="1" applyBorder="1" applyAlignment="1" applyProtection="1">
      <alignment horizontal="left" vertical="top" wrapText="1"/>
    </xf>
    <xf numFmtId="4" fontId="3" fillId="24" borderId="1" xfId="0" applyNumberFormat="1" applyFont="1" applyFill="1" applyBorder="1" applyAlignment="1" applyProtection="1">
      <alignment vertical="top" wrapText="1"/>
    </xf>
    <xf numFmtId="0" fontId="3" fillId="24" borderId="1" xfId="0" applyFont="1" applyFill="1" applyBorder="1" applyAlignment="1" applyProtection="1">
      <alignment vertical="top"/>
    </xf>
    <xf numFmtId="4" fontId="33" fillId="23" borderId="3" xfId="84" applyNumberFormat="1" applyFont="1" applyFill="1" applyBorder="1" applyAlignment="1">
      <alignment horizontal="center"/>
    </xf>
    <xf numFmtId="3" fontId="3" fillId="25" borderId="0" xfId="72" applyNumberFormat="1" applyFont="1" applyFill="1" applyBorder="1" applyAlignment="1">
      <alignment horizontal="center"/>
    </xf>
    <xf numFmtId="0" fontId="3" fillId="0" borderId="0" xfId="72" applyAlignment="1">
      <alignment horizontal="center" wrapText="1"/>
    </xf>
    <xf numFmtId="3" fontId="37" fillId="25" borderId="17" xfId="72" applyNumberFormat="1" applyFont="1" applyFill="1" applyBorder="1" applyAlignment="1">
      <alignment horizontal="center"/>
    </xf>
    <xf numFmtId="0" fontId="3" fillId="0" borderId="0" xfId="72" applyAlignment="1">
      <alignment horizontal="center"/>
    </xf>
    <xf numFmtId="0" fontId="33" fillId="0" borderId="0" xfId="72" applyFont="1"/>
    <xf numFmtId="1" fontId="33" fillId="0" borderId="0" xfId="72" applyNumberFormat="1" applyFont="1" applyAlignment="1">
      <alignment horizontal="center"/>
    </xf>
    <xf numFmtId="0" fontId="4" fillId="0" borderId="0" xfId="72" applyFont="1"/>
    <xf numFmtId="1" fontId="47" fillId="0" borderId="0" xfId="72" applyNumberFormat="1" applyFont="1" applyAlignment="1">
      <alignment horizontal="center"/>
    </xf>
    <xf numFmtId="4" fontId="3" fillId="25" borderId="0" xfId="72" applyNumberFormat="1" applyFont="1" applyFill="1" applyBorder="1" applyAlignment="1">
      <alignment horizontal="center"/>
    </xf>
    <xf numFmtId="4" fontId="4" fillId="24" borderId="0" xfId="72" applyNumberFormat="1" applyFont="1" applyFill="1" applyBorder="1" applyAlignment="1">
      <alignment horizontal="center" vertical="center"/>
    </xf>
    <xf numFmtId="4" fontId="33" fillId="23" borderId="3" xfId="72" applyNumberFormat="1" applyFont="1" applyFill="1" applyBorder="1" applyAlignment="1">
      <alignment horizontal="center" vertical="center"/>
    </xf>
    <xf numFmtId="1" fontId="36" fillId="25" borderId="0" xfId="72" applyNumberFormat="1" applyFont="1" applyFill="1" applyBorder="1" applyAlignment="1">
      <alignment horizontal="center"/>
    </xf>
    <xf numFmtId="0" fontId="3" fillId="24" borderId="0" xfId="72" applyFill="1"/>
    <xf numFmtId="0" fontId="3" fillId="24" borderId="0" xfId="72" applyFill="1" applyAlignment="1">
      <alignment horizontal="center"/>
    </xf>
    <xf numFmtId="177" fontId="36" fillId="24" borderId="0" xfId="72" applyNumberFormat="1" applyFont="1" applyFill="1" applyBorder="1"/>
    <xf numFmtId="166" fontId="4" fillId="24" borderId="0" xfId="72" applyNumberFormat="1" applyFont="1" applyFill="1" applyBorder="1"/>
    <xf numFmtId="4" fontId="3" fillId="24" borderId="0" xfId="72" applyNumberFormat="1" applyFont="1" applyFill="1" applyBorder="1" applyAlignment="1">
      <alignment horizontal="right" vertical="center" wrapText="1"/>
    </xf>
    <xf numFmtId="4" fontId="3" fillId="24" borderId="0" xfId="72" applyNumberFormat="1" applyFont="1" applyFill="1" applyBorder="1" applyAlignment="1"/>
    <xf numFmtId="177" fontId="3" fillId="24" borderId="0" xfId="72" applyNumberFormat="1" applyFont="1" applyFill="1" applyBorder="1" applyAlignment="1">
      <alignment horizontal="center"/>
    </xf>
    <xf numFmtId="1" fontId="3" fillId="24" borderId="0" xfId="72" applyNumberFormat="1" applyFont="1" applyFill="1" applyBorder="1" applyAlignment="1">
      <alignment horizontal="center"/>
    </xf>
    <xf numFmtId="4" fontId="4" fillId="24" borderId="0" xfId="84" applyNumberFormat="1" applyFont="1" applyFill="1" applyBorder="1" applyAlignment="1">
      <alignment horizontal="center"/>
    </xf>
    <xf numFmtId="3" fontId="3" fillId="24" borderId="0" xfId="72" applyNumberFormat="1" applyFont="1" applyFill="1" applyBorder="1" applyAlignment="1">
      <alignment horizontal="center"/>
    </xf>
    <xf numFmtId="0" fontId="47" fillId="0" borderId="0" xfId="72" applyFont="1" applyAlignment="1">
      <alignment horizontal="center"/>
    </xf>
    <xf numFmtId="1" fontId="62" fillId="25" borderId="0" xfId="72" applyNumberFormat="1" applyFont="1" applyFill="1" applyBorder="1" applyAlignment="1">
      <alignment horizontal="center"/>
    </xf>
    <xf numFmtId="4" fontId="36" fillId="24" borderId="0" xfId="72" applyNumberFormat="1" applyFont="1" applyFill="1" applyBorder="1" applyAlignment="1">
      <alignment horizontal="center"/>
    </xf>
    <xf numFmtId="166" fontId="3" fillId="24" borderId="0" xfId="72" applyNumberFormat="1" applyFont="1" applyFill="1" applyBorder="1"/>
    <xf numFmtId="4" fontId="33" fillId="24" borderId="0" xfId="72" applyNumberFormat="1" applyFont="1" applyFill="1" applyBorder="1" applyAlignment="1">
      <alignment horizontal="center"/>
    </xf>
    <xf numFmtId="4" fontId="33" fillId="24" borderId="0" xfId="84" applyNumberFormat="1" applyFont="1" applyFill="1" applyBorder="1" applyAlignment="1">
      <alignment horizontal="center"/>
    </xf>
    <xf numFmtId="4" fontId="33" fillId="23" borderId="3" xfId="72" applyNumberFormat="1" applyFont="1" applyFill="1" applyBorder="1" applyAlignment="1">
      <alignment horizontal="center"/>
    </xf>
    <xf numFmtId="1" fontId="36" fillId="25" borderId="0" xfId="72" applyNumberFormat="1" applyFont="1" applyFill="1" applyBorder="1" applyAlignment="1">
      <alignment horizontal="center" vertical="center" wrapText="1"/>
    </xf>
    <xf numFmtId="4" fontId="38" fillId="0" borderId="0" xfId="72" applyNumberFormat="1" applyFont="1" applyBorder="1" applyAlignment="1">
      <alignment horizontal="center"/>
    </xf>
    <xf numFmtId="0" fontId="3" fillId="24" borderId="1" xfId="0" applyFont="1" applyFill="1" applyBorder="1" applyAlignment="1" applyProtection="1">
      <alignment horizontal="right" vertical="top"/>
    </xf>
    <xf numFmtId="4" fontId="3" fillId="24" borderId="1" xfId="0" applyNumberFormat="1" applyFont="1" applyFill="1" applyBorder="1" applyAlignment="1" applyProtection="1">
      <alignment horizontal="right" vertical="top" wrapText="1"/>
      <protection locked="0"/>
    </xf>
    <xf numFmtId="4" fontId="3" fillId="24" borderId="1" xfId="0" applyNumberFormat="1" applyFont="1" applyFill="1" applyBorder="1" applyAlignment="1" applyProtection="1">
      <alignment horizontal="right" vertical="top"/>
      <protection locked="0"/>
    </xf>
    <xf numFmtId="1" fontId="3" fillId="0" borderId="0" xfId="72" applyNumberFormat="1" applyAlignment="1">
      <alignment horizontal="center"/>
    </xf>
    <xf numFmtId="1" fontId="3" fillId="0" borderId="0" xfId="72" applyNumberFormat="1"/>
    <xf numFmtId="175" fontId="3" fillId="24" borderId="1" xfId="0" applyNumberFormat="1" applyFont="1" applyFill="1" applyBorder="1" applyAlignment="1" applyProtection="1">
      <alignment horizontal="right" vertical="top"/>
    </xf>
    <xf numFmtId="179" fontId="4" fillId="24" borderId="1" xfId="0" applyNumberFormat="1" applyFont="1" applyFill="1" applyBorder="1" applyAlignment="1" applyProtection="1">
      <alignment horizontal="right" vertical="top"/>
    </xf>
    <xf numFmtId="166" fontId="3" fillId="24" borderId="1" xfId="183" applyNumberFormat="1" applyFont="1" applyFill="1" applyBorder="1" applyAlignment="1" applyProtection="1">
      <alignment horizontal="right" vertical="top" wrapText="1"/>
      <protection locked="0"/>
    </xf>
    <xf numFmtId="39" fontId="3" fillId="24" borderId="1" xfId="0" applyNumberFormat="1" applyFont="1" applyFill="1" applyBorder="1" applyAlignment="1" applyProtection="1">
      <alignment vertical="top"/>
      <protection locked="0"/>
    </xf>
    <xf numFmtId="166" fontId="4" fillId="24" borderId="1" xfId="183" applyNumberFormat="1" applyFont="1" applyFill="1" applyBorder="1" applyAlignment="1" applyProtection="1">
      <alignment horizontal="right" vertical="top" wrapText="1"/>
      <protection locked="0"/>
    </xf>
    <xf numFmtId="179" fontId="4" fillId="24" borderId="1" xfId="0" applyNumberFormat="1" applyFont="1" applyFill="1" applyBorder="1" applyAlignment="1" applyProtection="1">
      <alignment vertical="top" wrapText="1"/>
    </xf>
    <xf numFmtId="0" fontId="4" fillId="24" borderId="1" xfId="0" applyFont="1" applyFill="1" applyBorder="1" applyAlignment="1" applyProtection="1">
      <alignment horizontal="right" vertical="top"/>
    </xf>
    <xf numFmtId="0" fontId="4" fillId="24" borderId="1" xfId="0" applyFont="1" applyFill="1" applyBorder="1" applyAlignment="1" applyProtection="1">
      <alignment horizontal="center" vertical="top"/>
    </xf>
    <xf numFmtId="164" fontId="3" fillId="24" borderId="1" xfId="88" applyFont="1" applyFill="1" applyBorder="1" applyAlignment="1" applyProtection="1">
      <alignment vertical="top" wrapText="1"/>
    </xf>
    <xf numFmtId="0" fontId="3" fillId="24" borderId="0" xfId="69" applyFill="1" applyAlignment="1" applyProtection="1">
      <alignment vertical="top"/>
      <protection locked="0"/>
    </xf>
    <xf numFmtId="0" fontId="48" fillId="24" borderId="0" xfId="0" applyNumberFormat="1" applyFont="1" applyFill="1" applyBorder="1" applyAlignment="1" applyProtection="1">
      <alignment horizontal="right" vertical="top"/>
      <protection locked="0"/>
    </xf>
    <xf numFmtId="0" fontId="3" fillId="24" borderId="0" xfId="69" applyFill="1" applyBorder="1" applyAlignment="1" applyProtection="1">
      <alignment vertical="top"/>
      <protection locked="0"/>
    </xf>
    <xf numFmtId="164" fontId="3" fillId="24" borderId="0" xfId="88" applyFont="1" applyFill="1" applyBorder="1" applyAlignment="1" applyProtection="1">
      <alignment vertical="top"/>
      <protection locked="0"/>
    </xf>
    <xf numFmtId="0" fontId="4" fillId="24" borderId="3" xfId="69" applyFont="1" applyFill="1" applyBorder="1" applyAlignment="1" applyProtection="1">
      <alignment horizontal="center" vertical="top"/>
      <protection locked="0"/>
    </xf>
    <xf numFmtId="164" fontId="4" fillId="24" borderId="3" xfId="88" applyFont="1" applyFill="1" applyBorder="1" applyAlignment="1" applyProtection="1">
      <alignment horizontal="center" vertical="top"/>
      <protection locked="0"/>
    </xf>
    <xf numFmtId="0" fontId="4" fillId="24" borderId="1" xfId="69" applyFont="1" applyFill="1" applyBorder="1" applyAlignment="1" applyProtection="1">
      <alignment horizontal="center" vertical="top"/>
      <protection locked="0"/>
    </xf>
    <xf numFmtId="164" fontId="4" fillId="24" borderId="5" xfId="88" applyFont="1" applyFill="1" applyBorder="1" applyAlignment="1" applyProtection="1">
      <alignment horizontal="center" vertical="top"/>
      <protection locked="0"/>
    </xf>
    <xf numFmtId="164" fontId="3" fillId="24" borderId="1" xfId="88" applyFont="1" applyFill="1" applyBorder="1" applyAlignment="1" applyProtection="1">
      <alignment vertical="top" wrapText="1"/>
      <protection locked="0"/>
    </xf>
    <xf numFmtId="164" fontId="4" fillId="24" borderId="1" xfId="88" applyFont="1" applyFill="1" applyBorder="1" applyAlignment="1" applyProtection="1">
      <alignment horizontal="right" vertical="top" wrapText="1"/>
      <protection locked="0"/>
    </xf>
    <xf numFmtId="0" fontId="0" fillId="24" borderId="0" xfId="0" applyFont="1" applyFill="1" applyAlignment="1" applyProtection="1">
      <alignment vertical="top"/>
      <protection locked="0"/>
    </xf>
    <xf numFmtId="0" fontId="65" fillId="24" borderId="0" xfId="0" applyFont="1" applyFill="1" applyAlignment="1" applyProtection="1">
      <alignment vertical="top"/>
      <protection locked="0"/>
    </xf>
    <xf numFmtId="164" fontId="40" fillId="24" borderId="1" xfId="85" applyNumberFormat="1" applyFont="1" applyFill="1" applyBorder="1" applyAlignment="1" applyProtection="1">
      <alignment horizontal="center" vertical="top"/>
      <protection locked="0"/>
    </xf>
    <xf numFmtId="164" fontId="33" fillId="24" borderId="1" xfId="88" applyFont="1" applyFill="1" applyBorder="1" applyAlignment="1" applyProtection="1">
      <alignment vertical="top" wrapText="1"/>
      <protection locked="0"/>
    </xf>
    <xf numFmtId="164" fontId="66" fillId="24" borderId="1" xfId="88" applyFont="1" applyFill="1" applyBorder="1" applyAlignment="1" applyProtection="1">
      <alignment horizontal="right" vertical="top" wrapText="1"/>
      <protection locked="0"/>
    </xf>
    <xf numFmtId="166" fontId="3" fillId="24" borderId="1" xfId="69" applyNumberFormat="1" applyFont="1" applyFill="1" applyBorder="1" applyAlignment="1" applyProtection="1">
      <alignment vertical="top"/>
      <protection locked="0"/>
    </xf>
    <xf numFmtId="164" fontId="3" fillId="24" borderId="1" xfId="88" applyFont="1" applyFill="1" applyBorder="1" applyAlignment="1" applyProtection="1">
      <alignment vertical="top"/>
      <protection locked="0"/>
    </xf>
    <xf numFmtId="166" fontId="3" fillId="24" borderId="1" xfId="0" applyNumberFormat="1" applyFont="1" applyFill="1" applyBorder="1" applyAlignment="1" applyProtection="1">
      <alignment vertical="top"/>
      <protection locked="0"/>
    </xf>
    <xf numFmtId="166" fontId="3" fillId="24" borderId="1" xfId="0" applyNumberFormat="1" applyFont="1" applyFill="1" applyBorder="1" applyAlignment="1" applyProtection="1">
      <alignment horizontal="right" vertical="top"/>
      <protection locked="0"/>
    </xf>
    <xf numFmtId="4" fontId="3" fillId="24" borderId="1" xfId="69" applyNumberFormat="1" applyFont="1" applyFill="1" applyBorder="1" applyAlignment="1" applyProtection="1">
      <alignment horizontal="right" vertical="top"/>
      <protection locked="0"/>
    </xf>
    <xf numFmtId="4" fontId="3" fillId="24" borderId="1" xfId="0" applyNumberFormat="1" applyFont="1" applyFill="1" applyBorder="1" applyAlignment="1" applyProtection="1">
      <alignment vertical="top"/>
      <protection locked="0"/>
    </xf>
    <xf numFmtId="4" fontId="3" fillId="24" borderId="1" xfId="0" applyNumberFormat="1" applyFont="1" applyFill="1" applyBorder="1" applyAlignment="1" applyProtection="1">
      <alignment vertical="top" wrapText="1"/>
      <protection locked="0"/>
    </xf>
    <xf numFmtId="0" fontId="3" fillId="24" borderId="0" xfId="0" applyFont="1" applyFill="1" applyAlignment="1" applyProtection="1">
      <alignment vertical="top"/>
      <protection locked="0"/>
    </xf>
    <xf numFmtId="166" fontId="4" fillId="24" borderId="1" xfId="69" applyNumberFormat="1" applyFont="1" applyFill="1" applyBorder="1" applyAlignment="1" applyProtection="1">
      <alignment vertical="top"/>
      <protection locked="0"/>
    </xf>
    <xf numFmtId="0" fontId="3" fillId="24" borderId="0" xfId="0" applyFont="1" applyFill="1" applyBorder="1" applyAlignment="1" applyProtection="1">
      <alignment vertical="top"/>
      <protection locked="0"/>
    </xf>
    <xf numFmtId="4" fontId="3" fillId="24" borderId="1" xfId="88" applyNumberFormat="1" applyFont="1" applyFill="1" applyBorder="1" applyAlignment="1" applyProtection="1">
      <alignment vertical="top"/>
      <protection locked="0"/>
    </xf>
    <xf numFmtId="164" fontId="3" fillId="24" borderId="1" xfId="88" applyFont="1" applyFill="1" applyBorder="1" applyAlignment="1" applyProtection="1">
      <alignment horizontal="right" vertical="top"/>
      <protection locked="0"/>
    </xf>
    <xf numFmtId="4" fontId="3" fillId="24" borderId="1" xfId="70" applyNumberFormat="1" applyFont="1" applyFill="1" applyBorder="1" applyAlignment="1" applyProtection="1">
      <alignment vertical="top"/>
      <protection locked="0"/>
    </xf>
    <xf numFmtId="4" fontId="3" fillId="24" borderId="1" xfId="70" applyNumberFormat="1" applyFont="1" applyFill="1" applyBorder="1" applyAlignment="1" applyProtection="1">
      <alignment horizontal="right" vertical="top"/>
      <protection locked="0"/>
    </xf>
    <xf numFmtId="4" fontId="3" fillId="52" borderId="1" xfId="70" applyNumberFormat="1" applyFont="1" applyFill="1" applyBorder="1" applyAlignment="1" applyProtection="1">
      <alignment horizontal="right" vertical="top"/>
      <protection locked="0"/>
    </xf>
    <xf numFmtId="4" fontId="3" fillId="52" borderId="1" xfId="70" applyNumberFormat="1" applyFont="1" applyFill="1" applyBorder="1" applyAlignment="1" applyProtection="1">
      <alignment vertical="top"/>
      <protection locked="0"/>
    </xf>
    <xf numFmtId="4" fontId="4" fillId="24" borderId="1" xfId="0" applyNumberFormat="1" applyFont="1" applyFill="1" applyBorder="1" applyAlignment="1" applyProtection="1">
      <alignment vertical="top"/>
      <protection locked="0"/>
    </xf>
    <xf numFmtId="166" fontId="3" fillId="24" borderId="1" xfId="82" applyNumberFormat="1" applyFont="1" applyFill="1" applyBorder="1" applyAlignment="1" applyProtection="1">
      <alignment vertical="top"/>
      <protection locked="0"/>
    </xf>
    <xf numFmtId="4" fontId="3" fillId="24" borderId="1" xfId="139" applyNumberFormat="1" applyFont="1" applyFill="1" applyBorder="1" applyAlignment="1" applyProtection="1">
      <alignment vertical="top" wrapText="1"/>
      <protection locked="0"/>
    </xf>
    <xf numFmtId="4" fontId="3" fillId="24" borderId="1" xfId="48" applyNumberFormat="1" applyFont="1" applyFill="1" applyBorder="1" applyAlignment="1" applyProtection="1">
      <alignment horizontal="right" vertical="top" wrapText="1"/>
      <protection locked="0"/>
    </xf>
    <xf numFmtId="175" fontId="4" fillId="24" borderId="1" xfId="0" applyNumberFormat="1" applyFont="1" applyFill="1" applyBorder="1" applyAlignment="1" applyProtection="1">
      <alignment horizontal="right" vertical="top"/>
      <protection locked="0"/>
    </xf>
    <xf numFmtId="166" fontId="3" fillId="24" borderId="1" xfId="139" applyNumberFormat="1" applyFont="1" applyFill="1" applyBorder="1" applyAlignment="1" applyProtection="1">
      <alignment vertical="top" wrapText="1"/>
      <protection locked="0"/>
    </xf>
    <xf numFmtId="4" fontId="3" fillId="24" borderId="1" xfId="237" applyNumberFormat="1" applyFont="1" applyFill="1" applyBorder="1" applyAlignment="1" applyProtection="1">
      <alignment vertical="top"/>
      <protection locked="0"/>
    </xf>
    <xf numFmtId="166" fontId="3" fillId="24" borderId="1" xfId="241" applyNumberFormat="1" applyFont="1" applyFill="1" applyBorder="1" applyAlignment="1" applyProtection="1">
      <alignment vertical="top"/>
      <protection locked="0"/>
    </xf>
    <xf numFmtId="0" fontId="3" fillId="24" borderId="0" xfId="277" applyFill="1" applyBorder="1" applyAlignment="1" applyProtection="1">
      <alignment vertical="top"/>
      <protection locked="0"/>
    </xf>
    <xf numFmtId="0" fontId="3" fillId="24" borderId="0" xfId="277" applyFill="1" applyAlignment="1" applyProtection="1">
      <alignment vertical="top"/>
      <protection locked="0"/>
    </xf>
    <xf numFmtId="0" fontId="47" fillId="24" borderId="0" xfId="277" applyFont="1" applyFill="1" applyBorder="1" applyAlignment="1" applyProtection="1">
      <alignment vertical="top"/>
      <protection locked="0"/>
    </xf>
    <xf numFmtId="165" fontId="3" fillId="24" borderId="1" xfId="67" applyFont="1" applyFill="1" applyBorder="1" applyAlignment="1" applyProtection="1">
      <alignment vertical="top"/>
      <protection locked="0"/>
    </xf>
    <xf numFmtId="0" fontId="4" fillId="24" borderId="0" xfId="0" applyFont="1" applyFill="1" applyBorder="1" applyAlignment="1" applyProtection="1">
      <alignment vertical="top"/>
      <protection locked="0"/>
    </xf>
    <xf numFmtId="0" fontId="3" fillId="24" borderId="2" xfId="69" applyFont="1" applyFill="1" applyBorder="1" applyAlignment="1" applyProtection="1">
      <alignment horizontal="right" vertical="top"/>
      <protection locked="0"/>
    </xf>
    <xf numFmtId="164" fontId="3" fillId="24" borderId="2" xfId="88" applyFont="1" applyFill="1" applyBorder="1" applyAlignment="1" applyProtection="1">
      <alignment vertical="top"/>
      <protection locked="0"/>
    </xf>
    <xf numFmtId="166" fontId="3" fillId="24" borderId="2" xfId="69" applyNumberFormat="1" applyFont="1" applyFill="1" applyBorder="1" applyAlignment="1" applyProtection="1">
      <alignment horizontal="center" vertical="top"/>
      <protection locked="0"/>
    </xf>
    <xf numFmtId="166" fontId="3" fillId="24" borderId="2" xfId="69" applyNumberFormat="1" applyFont="1" applyFill="1" applyBorder="1" applyAlignment="1" applyProtection="1">
      <alignment vertical="top"/>
      <protection locked="0"/>
    </xf>
    <xf numFmtId="166" fontId="4" fillId="24" borderId="2" xfId="69" applyNumberFormat="1" applyFont="1" applyFill="1" applyBorder="1" applyAlignment="1" applyProtection="1">
      <alignment vertical="top"/>
      <protection locked="0"/>
    </xf>
    <xf numFmtId="167" fontId="4" fillId="24" borderId="1" xfId="69" applyNumberFormat="1" applyFont="1" applyFill="1" applyBorder="1" applyAlignment="1" applyProtection="1">
      <alignment horizontal="right" vertical="top"/>
      <protection locked="0"/>
    </xf>
    <xf numFmtId="164" fontId="3" fillId="24" borderId="1" xfId="81" applyFont="1" applyFill="1" applyBorder="1" applyAlignment="1" applyProtection="1">
      <alignment vertical="top"/>
      <protection locked="0"/>
    </xf>
    <xf numFmtId="4" fontId="3" fillId="24" borderId="1" xfId="277" applyNumberFormat="1" applyFont="1" applyFill="1" applyBorder="1" applyAlignment="1" applyProtection="1">
      <alignment vertical="top"/>
      <protection locked="0"/>
    </xf>
    <xf numFmtId="0" fontId="4" fillId="24" borderId="2" xfId="69" applyFont="1" applyFill="1" applyBorder="1" applyAlignment="1" applyProtection="1">
      <alignment horizontal="right" vertical="top"/>
      <protection locked="0"/>
    </xf>
    <xf numFmtId="0" fontId="3" fillId="24" borderId="0" xfId="69" applyFont="1" applyFill="1" applyBorder="1" applyAlignment="1" applyProtection="1">
      <alignment vertical="top"/>
      <protection locked="0"/>
    </xf>
    <xf numFmtId="0" fontId="4" fillId="24" borderId="0" xfId="69" applyFont="1" applyFill="1" applyBorder="1" applyAlignment="1" applyProtection="1">
      <alignment vertical="top"/>
      <protection locked="0"/>
    </xf>
    <xf numFmtId="166" fontId="3" fillId="24" borderId="0" xfId="69" applyNumberFormat="1" applyFont="1" applyFill="1" applyBorder="1" applyAlignment="1" applyProtection="1">
      <alignment horizontal="center" vertical="top"/>
      <protection locked="0"/>
    </xf>
    <xf numFmtId="165" fontId="3" fillId="24" borderId="0" xfId="70" applyFont="1" applyFill="1" applyBorder="1" applyAlignment="1" applyProtection="1">
      <alignment vertical="top"/>
      <protection locked="0"/>
    </xf>
    <xf numFmtId="166" fontId="4" fillId="24" borderId="0" xfId="69" applyNumberFormat="1" applyFont="1" applyFill="1" applyBorder="1" applyAlignment="1" applyProtection="1">
      <alignment vertical="top"/>
      <protection locked="0"/>
    </xf>
    <xf numFmtId="164" fontId="3" fillId="24" borderId="0" xfId="88" applyFont="1" applyFill="1" applyAlignment="1" applyProtection="1">
      <alignment vertical="top"/>
      <protection locked="0"/>
    </xf>
    <xf numFmtId="0" fontId="61" fillId="24" borderId="0" xfId="0" applyFont="1" applyFill="1" applyBorder="1" applyAlignment="1" applyProtection="1">
      <alignment vertical="top"/>
      <protection locked="0"/>
    </xf>
    <xf numFmtId="164" fontId="49" fillId="24" borderId="0" xfId="88" applyFont="1" applyFill="1" applyBorder="1" applyAlignment="1" applyProtection="1">
      <alignment horizontal="right" vertical="top"/>
      <protection locked="0"/>
    </xf>
    <xf numFmtId="0" fontId="49" fillId="24" borderId="0" xfId="0" applyFont="1" applyFill="1" applyBorder="1" applyAlignment="1" applyProtection="1">
      <alignment horizontal="center" vertical="top"/>
      <protection locked="0"/>
    </xf>
    <xf numFmtId="0" fontId="49" fillId="24" borderId="0" xfId="0" applyFont="1" applyFill="1" applyBorder="1" applyAlignment="1" applyProtection="1">
      <alignment vertical="top"/>
      <protection locked="0"/>
    </xf>
    <xf numFmtId="0" fontId="49" fillId="24" borderId="0" xfId="0" applyFont="1" applyFill="1" applyBorder="1" applyAlignment="1" applyProtection="1">
      <alignment horizontal="right" vertical="top"/>
      <protection locked="0"/>
    </xf>
    <xf numFmtId="165" fontId="3" fillId="24" borderId="1" xfId="70" applyFont="1" applyFill="1" applyBorder="1" applyAlignment="1" applyProtection="1">
      <alignment vertical="top"/>
      <protection locked="0"/>
    </xf>
    <xf numFmtId="0" fontId="3" fillId="24" borderId="0" xfId="277" applyFont="1" applyFill="1" applyBorder="1" applyAlignment="1" applyProtection="1">
      <alignment vertical="top"/>
      <protection locked="0"/>
    </xf>
    <xf numFmtId="4" fontId="39" fillId="24" borderId="0" xfId="279" applyNumberFormat="1" applyFont="1" applyFill="1" applyAlignment="1" applyProtection="1">
      <alignment vertical="top"/>
      <protection locked="0"/>
    </xf>
    <xf numFmtId="39" fontId="3" fillId="24" borderId="1" xfId="265" applyNumberFormat="1" applyFont="1" applyFill="1" applyBorder="1" applyAlignment="1" applyProtection="1">
      <alignment vertical="top" wrapText="1"/>
      <protection locked="0"/>
    </xf>
    <xf numFmtId="4" fontId="3" fillId="24" borderId="1" xfId="265" applyNumberFormat="1" applyFont="1" applyFill="1" applyBorder="1" applyAlignment="1" applyProtection="1">
      <alignment horizontal="right" vertical="top" wrapText="1"/>
      <protection locked="0"/>
    </xf>
    <xf numFmtId="4" fontId="39" fillId="24" borderId="0" xfId="279" applyNumberFormat="1" applyFont="1" applyFill="1" applyAlignment="1" applyProtection="1">
      <alignment vertical="top" wrapText="1"/>
      <protection locked="0"/>
    </xf>
    <xf numFmtId="165" fontId="3" fillId="24" borderId="1" xfId="70" applyFont="1" applyFill="1" applyBorder="1" applyAlignment="1" applyProtection="1">
      <alignment vertical="top" wrapText="1"/>
      <protection locked="0"/>
    </xf>
    <xf numFmtId="164" fontId="3" fillId="24" borderId="1" xfId="85" applyNumberFormat="1" applyFont="1" applyFill="1" applyBorder="1" applyAlignment="1" applyProtection="1">
      <alignment horizontal="center" vertical="top" wrapText="1"/>
      <protection locked="0"/>
    </xf>
    <xf numFmtId="0" fontId="0" fillId="24" borderId="0" xfId="0" applyFill="1" applyAlignment="1" applyProtection="1">
      <alignment vertical="top"/>
      <protection locked="0"/>
    </xf>
    <xf numFmtId="4" fontId="3" fillId="24" borderId="1" xfId="183" applyNumberFormat="1" applyFont="1" applyFill="1" applyBorder="1" applyAlignment="1" applyProtection="1">
      <alignment horizontal="right" vertical="top" wrapText="1"/>
      <protection locked="0"/>
    </xf>
    <xf numFmtId="4" fontId="4" fillId="24" borderId="1" xfId="183" applyNumberFormat="1" applyFont="1" applyFill="1" applyBorder="1" applyAlignment="1" applyProtection="1">
      <alignment horizontal="right" vertical="top" wrapText="1"/>
      <protection locked="0"/>
    </xf>
    <xf numFmtId="0" fontId="4" fillId="24" borderId="0" xfId="0" applyFont="1" applyFill="1" applyAlignment="1" applyProtection="1">
      <alignment vertical="top"/>
      <protection locked="0"/>
    </xf>
    <xf numFmtId="0" fontId="4" fillId="24" borderId="6" xfId="0" applyFont="1" applyFill="1" applyBorder="1" applyAlignment="1" applyProtection="1">
      <alignment vertical="top"/>
      <protection locked="0"/>
    </xf>
    <xf numFmtId="4" fontId="3" fillId="24" borderId="1" xfId="278" applyNumberFormat="1" applyFont="1" applyFill="1" applyBorder="1" applyAlignment="1" applyProtection="1">
      <alignment vertical="top"/>
      <protection locked="0"/>
    </xf>
    <xf numFmtId="4" fontId="3" fillId="24" borderId="1" xfId="90" applyNumberFormat="1" applyFont="1" applyFill="1" applyBorder="1" applyAlignment="1" applyProtection="1">
      <alignment horizontal="right" vertical="top" wrapText="1"/>
      <protection locked="0"/>
    </xf>
    <xf numFmtId="165" fontId="3" fillId="24" borderId="1" xfId="67" applyFont="1" applyFill="1" applyBorder="1" applyAlignment="1" applyProtection="1">
      <alignment horizontal="right" vertical="top"/>
      <protection locked="0"/>
    </xf>
    <xf numFmtId="0" fontId="38" fillId="24" borderId="0" xfId="0" applyFont="1" applyFill="1" applyAlignment="1" applyProtection="1">
      <alignment vertical="top"/>
      <protection locked="0"/>
    </xf>
    <xf numFmtId="43" fontId="38" fillId="24" borderId="0" xfId="85" applyFont="1" applyFill="1" applyBorder="1" applyAlignment="1" applyProtection="1">
      <alignment vertical="top"/>
      <protection locked="0"/>
    </xf>
    <xf numFmtId="0" fontId="3" fillId="24" borderId="6" xfId="0" applyFont="1" applyFill="1" applyBorder="1" applyAlignment="1" applyProtection="1">
      <alignment vertical="top"/>
      <protection locked="0"/>
    </xf>
    <xf numFmtId="164" fontId="4" fillId="24" borderId="1" xfId="88" applyFont="1" applyFill="1" applyBorder="1" applyAlignment="1" applyProtection="1">
      <alignment horizontal="center" vertical="top"/>
    </xf>
    <xf numFmtId="39" fontId="4" fillId="24" borderId="1" xfId="265" applyNumberFormat="1" applyFont="1" applyFill="1" applyBorder="1" applyAlignment="1" applyProtection="1">
      <alignment horizontal="left" vertical="top"/>
    </xf>
    <xf numFmtId="164" fontId="3" fillId="24" borderId="1" xfId="88" applyFont="1" applyFill="1" applyBorder="1" applyAlignment="1" applyProtection="1">
      <alignment vertical="top"/>
    </xf>
    <xf numFmtId="39" fontId="3" fillId="24" borderId="1" xfId="265" applyNumberFormat="1" applyFont="1" applyFill="1" applyBorder="1" applyAlignment="1" applyProtection="1">
      <alignment vertical="top"/>
    </xf>
    <xf numFmtId="191" fontId="4" fillId="24" borderId="1" xfId="88" applyNumberFormat="1" applyFont="1" applyFill="1" applyBorder="1" applyAlignment="1" applyProtection="1">
      <alignment horizontal="right" vertical="top"/>
    </xf>
    <xf numFmtId="0" fontId="4" fillId="24" borderId="1" xfId="265" applyFont="1" applyFill="1" applyBorder="1" applyAlignment="1" applyProtection="1">
      <alignment vertical="top"/>
    </xf>
    <xf numFmtId="164" fontId="3" fillId="24" borderId="1" xfId="88" applyFont="1" applyFill="1" applyBorder="1" applyAlignment="1" applyProtection="1">
      <alignment horizontal="right" vertical="top"/>
    </xf>
    <xf numFmtId="4" fontId="3" fillId="24" borderId="1" xfId="265" applyNumberFormat="1" applyFont="1" applyFill="1" applyBorder="1" applyAlignment="1" applyProtection="1">
      <alignment horizontal="center" vertical="top"/>
    </xf>
    <xf numFmtId="39" fontId="3" fillId="24" borderId="1" xfId="265" applyNumberFormat="1" applyFont="1" applyFill="1" applyBorder="1" applyAlignment="1" applyProtection="1">
      <alignment vertical="top" wrapText="1"/>
    </xf>
    <xf numFmtId="166" fontId="3" fillId="24" borderId="1" xfId="265" applyNumberFormat="1" applyFont="1" applyFill="1" applyBorder="1" applyAlignment="1" applyProtection="1">
      <alignment horizontal="center" vertical="top" wrapText="1"/>
    </xf>
    <xf numFmtId="0" fontId="3" fillId="24" borderId="1" xfId="265" applyFont="1" applyFill="1" applyBorder="1" applyAlignment="1" applyProtection="1">
      <alignment vertical="top"/>
    </xf>
    <xf numFmtId="191" fontId="4" fillId="24" borderId="1" xfId="88" applyNumberFormat="1" applyFont="1" applyFill="1" applyBorder="1" applyAlignment="1" applyProtection="1">
      <alignment horizontal="right" vertical="top" wrapText="1"/>
    </xf>
    <xf numFmtId="0" fontId="4" fillId="24" borderId="1" xfId="265" applyFont="1" applyFill="1" applyBorder="1" applyAlignment="1" applyProtection="1">
      <alignment vertical="top" wrapText="1"/>
    </xf>
    <xf numFmtId="0" fontId="3" fillId="24" borderId="1" xfId="265" applyFont="1" applyFill="1" applyBorder="1" applyAlignment="1" applyProtection="1">
      <alignment horizontal="left" vertical="top" wrapText="1"/>
    </xf>
    <xf numFmtId="166" fontId="3" fillId="24" borderId="1" xfId="265" applyNumberFormat="1" applyFont="1" applyFill="1" applyBorder="1" applyAlignment="1" applyProtection="1">
      <alignment horizontal="center" vertical="top"/>
    </xf>
    <xf numFmtId="0" fontId="3" fillId="24" borderId="1" xfId="265" applyFont="1" applyFill="1" applyBorder="1" applyAlignment="1" applyProtection="1">
      <alignment vertical="top" wrapText="1"/>
    </xf>
    <xf numFmtId="164" fontId="3" fillId="24" borderId="1" xfId="88" applyFont="1" applyFill="1" applyBorder="1" applyAlignment="1" applyProtection="1">
      <alignment horizontal="right" vertical="top" wrapText="1"/>
    </xf>
    <xf numFmtId="0" fontId="3" fillId="24" borderId="1" xfId="265" applyNumberFormat="1" applyFont="1" applyFill="1" applyBorder="1" applyAlignment="1" applyProtection="1">
      <alignment vertical="top" wrapText="1"/>
    </xf>
    <xf numFmtId="4" fontId="3" fillId="24" borderId="1" xfId="265" applyNumberFormat="1" applyFont="1" applyFill="1" applyBorder="1" applyAlignment="1" applyProtection="1">
      <alignment horizontal="center" vertical="top" wrapText="1"/>
    </xf>
    <xf numFmtId="0" fontId="4" fillId="24" borderId="1" xfId="0" applyFont="1" applyFill="1" applyBorder="1" applyAlignment="1" applyProtection="1">
      <alignment horizontal="center" vertical="top" wrapText="1"/>
    </xf>
    <xf numFmtId="164" fontId="3" fillId="24" borderId="1" xfId="88" applyFont="1" applyFill="1" applyBorder="1" applyAlignment="1" applyProtection="1">
      <alignment horizontal="center" vertical="top" wrapText="1"/>
    </xf>
    <xf numFmtId="4" fontId="3" fillId="24" borderId="1" xfId="0" applyNumberFormat="1" applyFont="1" applyFill="1" applyBorder="1" applyAlignment="1" applyProtection="1">
      <alignment horizontal="center" vertical="top" wrapText="1"/>
    </xf>
    <xf numFmtId="2" fontId="3" fillId="24" borderId="1" xfId="72" applyNumberFormat="1" applyFont="1" applyFill="1" applyBorder="1" applyAlignment="1" applyProtection="1">
      <alignment horizontal="right" vertical="top" wrapText="1"/>
    </xf>
    <xf numFmtId="0" fontId="3" fillId="24" borderId="1" xfId="72" applyFont="1" applyFill="1" applyBorder="1" applyAlignment="1" applyProtection="1">
      <alignment horizontal="left" vertical="top" wrapText="1"/>
    </xf>
    <xf numFmtId="39" fontId="3" fillId="24" borderId="1" xfId="241" applyNumberFormat="1" applyFont="1" applyFill="1" applyBorder="1" applyAlignment="1" applyProtection="1">
      <alignment horizontal="center" vertical="top"/>
    </xf>
    <xf numFmtId="2" fontId="40" fillId="24" borderId="1" xfId="241" applyNumberFormat="1" applyFont="1" applyFill="1" applyBorder="1" applyAlignment="1" applyProtection="1">
      <alignment horizontal="center" vertical="top"/>
    </xf>
    <xf numFmtId="39" fontId="4" fillId="24" borderId="1" xfId="241" applyNumberFormat="1" applyFont="1" applyFill="1" applyBorder="1" applyAlignment="1" applyProtection="1">
      <alignment horizontal="left" vertical="top"/>
    </xf>
    <xf numFmtId="164" fontId="40" fillId="24" borderId="1" xfId="88" applyFont="1" applyFill="1" applyBorder="1" applyAlignment="1" applyProtection="1">
      <alignment horizontal="center" vertical="top" wrapText="1"/>
    </xf>
    <xf numFmtId="39" fontId="40" fillId="24" borderId="1" xfId="241" applyNumberFormat="1" applyFont="1" applyFill="1" applyBorder="1" applyAlignment="1" applyProtection="1">
      <alignment horizontal="center" vertical="top"/>
    </xf>
    <xf numFmtId="1" fontId="4" fillId="24" borderId="1" xfId="72" applyNumberFormat="1" applyFont="1" applyFill="1" applyBorder="1" applyAlignment="1" applyProtection="1">
      <alignment horizontal="right" vertical="top" wrapText="1"/>
    </xf>
    <xf numFmtId="167" fontId="3" fillId="24" borderId="1" xfId="72" applyNumberFormat="1" applyFont="1" applyFill="1" applyBorder="1" applyAlignment="1" applyProtection="1">
      <alignment horizontal="right" vertical="top" wrapText="1"/>
    </xf>
    <xf numFmtId="39" fontId="3" fillId="24" borderId="1" xfId="241" applyNumberFormat="1" applyFont="1" applyFill="1" applyBorder="1" applyAlignment="1" applyProtection="1">
      <alignment horizontal="left" vertical="top"/>
    </xf>
    <xf numFmtId="0" fontId="3" fillId="24" borderId="1" xfId="241" applyFont="1" applyFill="1" applyBorder="1" applyAlignment="1" applyProtection="1">
      <alignment horizontal="left" vertical="top" wrapText="1"/>
    </xf>
    <xf numFmtId="39" fontId="3" fillId="24" borderId="1" xfId="241" applyNumberFormat="1" applyFont="1" applyFill="1" applyBorder="1" applyAlignment="1" applyProtection="1">
      <alignment horizontal="left" vertical="top" wrapText="1"/>
    </xf>
    <xf numFmtId="0" fontId="3" fillId="24" borderId="1" xfId="0" applyFont="1" applyFill="1" applyBorder="1" applyAlignment="1" applyProtection="1">
      <alignment horizontal="left" vertical="top" wrapText="1"/>
    </xf>
    <xf numFmtId="164" fontId="4" fillId="24" borderId="1" xfId="88" applyFont="1" applyFill="1" applyBorder="1" applyAlignment="1" applyProtection="1">
      <alignment horizontal="left" vertical="top"/>
    </xf>
    <xf numFmtId="167" fontId="4" fillId="24" borderId="1" xfId="72" applyNumberFormat="1" applyFont="1" applyFill="1" applyBorder="1" applyAlignment="1" applyProtection="1">
      <alignment horizontal="right" vertical="top" wrapText="1"/>
    </xf>
    <xf numFmtId="164" fontId="33" fillId="24" borderId="1" xfId="88" applyFont="1" applyFill="1" applyBorder="1" applyAlignment="1" applyProtection="1">
      <alignment horizontal="right" vertical="top" wrapText="1"/>
    </xf>
    <xf numFmtId="0" fontId="66" fillId="24" borderId="1" xfId="0" applyFont="1" applyFill="1" applyBorder="1" applyAlignment="1" applyProtection="1">
      <alignment horizontal="center" vertical="top" wrapText="1"/>
    </xf>
    <xf numFmtId="164" fontId="33" fillId="24" borderId="1" xfId="88" applyFont="1" applyFill="1" applyBorder="1" applyAlignment="1" applyProtection="1">
      <alignment horizontal="center" vertical="top" wrapText="1"/>
    </xf>
    <xf numFmtId="4" fontId="33" fillId="24" borderId="1" xfId="0" applyNumberFormat="1" applyFont="1" applyFill="1" applyBorder="1" applyAlignment="1" applyProtection="1">
      <alignment horizontal="center" vertical="top" wrapText="1"/>
    </xf>
    <xf numFmtId="0" fontId="4" fillId="24" borderId="1" xfId="69" applyFont="1" applyFill="1" applyBorder="1" applyAlignment="1" applyProtection="1">
      <alignment horizontal="center" vertical="top"/>
    </xf>
    <xf numFmtId="0" fontId="4" fillId="24" borderId="1" xfId="69" applyFont="1" applyFill="1" applyBorder="1" applyAlignment="1" applyProtection="1">
      <alignment horizontal="left" vertical="top"/>
    </xf>
    <xf numFmtId="1" fontId="3" fillId="24" borderId="1" xfId="69" applyNumberFormat="1" applyFont="1" applyFill="1" applyBorder="1" applyAlignment="1" applyProtection="1">
      <alignment horizontal="right" vertical="top"/>
    </xf>
    <xf numFmtId="0" fontId="3" fillId="24" borderId="1" xfId="69" applyFont="1" applyFill="1" applyBorder="1" applyAlignment="1" applyProtection="1">
      <alignment vertical="top"/>
    </xf>
    <xf numFmtId="166" fontId="3" fillId="24" borderId="1" xfId="69" applyNumberFormat="1" applyFont="1" applyFill="1" applyBorder="1" applyAlignment="1" applyProtection="1">
      <alignment horizontal="center" vertical="top"/>
    </xf>
    <xf numFmtId="167" fontId="3" fillId="24" borderId="1" xfId="69" applyNumberFormat="1" applyFont="1" applyFill="1" applyBorder="1" applyAlignment="1" applyProtection="1">
      <alignment horizontal="right" vertical="top"/>
    </xf>
    <xf numFmtId="1" fontId="4" fillId="24" borderId="1" xfId="69" applyNumberFormat="1" applyFont="1" applyFill="1" applyBorder="1" applyAlignment="1" applyProtection="1">
      <alignment horizontal="right" vertical="top"/>
    </xf>
    <xf numFmtId="0" fontId="4" fillId="24" borderId="1" xfId="69" applyFont="1" applyFill="1" applyBorder="1" applyAlignment="1" applyProtection="1">
      <alignment vertical="top"/>
    </xf>
    <xf numFmtId="0" fontId="4" fillId="24" borderId="1" xfId="0" applyFont="1" applyFill="1" applyBorder="1" applyAlignment="1" applyProtection="1">
      <alignment horizontal="justify" vertical="top" wrapText="1"/>
    </xf>
    <xf numFmtId="4" fontId="3" fillId="24" borderId="1" xfId="0" applyNumberFormat="1" applyFont="1" applyFill="1" applyBorder="1" applyAlignment="1" applyProtection="1">
      <alignment horizontal="center" vertical="top"/>
    </xf>
    <xf numFmtId="0" fontId="3" fillId="24" borderId="1" xfId="0" applyFont="1" applyFill="1" applyBorder="1" applyAlignment="1" applyProtection="1">
      <alignment vertical="top" wrapText="1"/>
    </xf>
    <xf numFmtId="0" fontId="3" fillId="24" borderId="1" xfId="0" applyNumberFormat="1" applyFont="1" applyFill="1" applyBorder="1" applyAlignment="1" applyProtection="1">
      <alignment horizontal="left" vertical="top" wrapText="1"/>
    </xf>
    <xf numFmtId="0" fontId="3" fillId="24" borderId="1" xfId="69" applyFont="1" applyFill="1" applyBorder="1" applyAlignment="1" applyProtection="1">
      <alignment vertical="top" wrapText="1"/>
    </xf>
    <xf numFmtId="175" fontId="3" fillId="24" borderId="1" xfId="0" applyNumberFormat="1" applyFont="1" applyFill="1" applyBorder="1" applyAlignment="1" applyProtection="1">
      <alignment horizontal="center" vertical="top"/>
    </xf>
    <xf numFmtId="1" fontId="4" fillId="24" borderId="1" xfId="69" applyNumberFormat="1" applyFont="1" applyFill="1" applyBorder="1" applyAlignment="1" applyProtection="1">
      <alignment vertical="top"/>
    </xf>
    <xf numFmtId="167" fontId="3" fillId="24" borderId="1" xfId="69" applyNumberFormat="1" applyFont="1" applyFill="1" applyBorder="1" applyAlignment="1" applyProtection="1">
      <alignment vertical="top"/>
    </xf>
    <xf numFmtId="0" fontId="4" fillId="24" borderId="1" xfId="69" applyFont="1" applyFill="1" applyBorder="1" applyAlignment="1" applyProtection="1">
      <alignment horizontal="right" vertical="top"/>
    </xf>
    <xf numFmtId="0" fontId="3" fillId="24" borderId="1" xfId="69" applyFont="1" applyFill="1" applyBorder="1" applyAlignment="1" applyProtection="1">
      <alignment horizontal="right" vertical="top"/>
    </xf>
    <xf numFmtId="0" fontId="3" fillId="24" borderId="1" xfId="69" applyFont="1" applyFill="1" applyBorder="1" applyAlignment="1" applyProtection="1">
      <alignment horizontal="center" vertical="top"/>
    </xf>
    <xf numFmtId="0" fontId="3" fillId="24" borderId="1" xfId="69" applyFont="1" applyFill="1" applyBorder="1" applyAlignment="1" applyProtection="1">
      <alignment horizontal="left" vertical="top"/>
    </xf>
    <xf numFmtId="0" fontId="3" fillId="24" borderId="1" xfId="80" applyFont="1" applyFill="1" applyBorder="1" applyAlignment="1" applyProtection="1">
      <alignment horizontal="right" vertical="top" wrapText="1"/>
    </xf>
    <xf numFmtId="4" fontId="3" fillId="24" borderId="1" xfId="0" applyNumberFormat="1" applyFont="1" applyFill="1" applyBorder="1" applyAlignment="1" applyProtection="1">
      <alignment vertical="top"/>
    </xf>
    <xf numFmtId="0" fontId="3" fillId="24" borderId="1" xfId="0" applyFont="1" applyFill="1" applyBorder="1" applyAlignment="1" applyProtection="1">
      <alignment horizontal="left" vertical="top"/>
    </xf>
    <xf numFmtId="164" fontId="3" fillId="24" borderId="1" xfId="88" applyFont="1" applyFill="1" applyBorder="1" applyAlignment="1" applyProtection="1">
      <alignment horizontal="center" vertical="top"/>
    </xf>
    <xf numFmtId="175" fontId="32" fillId="24" borderId="1" xfId="0" applyNumberFormat="1" applyFont="1" applyFill="1" applyBorder="1" applyAlignment="1" applyProtection="1">
      <alignment horizontal="center" vertical="top"/>
    </xf>
    <xf numFmtId="0" fontId="4" fillId="24" borderId="1" xfId="83" applyFont="1" applyFill="1" applyBorder="1" applyAlignment="1" applyProtection="1">
      <alignment horizontal="left" vertical="top" wrapText="1"/>
    </xf>
    <xf numFmtId="4" fontId="3" fillId="24" borderId="1" xfId="183" applyNumberFormat="1" applyFont="1" applyFill="1" applyBorder="1" applyAlignment="1" applyProtection="1">
      <alignment horizontal="center" vertical="top"/>
    </xf>
    <xf numFmtId="175" fontId="31" fillId="24" borderId="1" xfId="0" applyNumberFormat="1" applyFont="1" applyFill="1" applyBorder="1" applyAlignment="1" applyProtection="1">
      <alignment horizontal="right" vertical="top"/>
    </xf>
    <xf numFmtId="0" fontId="4" fillId="24" borderId="1" xfId="83" applyFont="1" applyFill="1" applyBorder="1" applyAlignment="1" applyProtection="1">
      <alignment horizontal="center" vertical="top" wrapText="1"/>
    </xf>
    <xf numFmtId="0" fontId="4" fillId="24" borderId="1" xfId="0" applyFont="1" applyFill="1" applyBorder="1" applyAlignment="1" applyProtection="1">
      <alignment vertical="top" wrapText="1"/>
    </xf>
    <xf numFmtId="0" fontId="4" fillId="24" borderId="1" xfId="0" applyFont="1" applyFill="1" applyBorder="1" applyAlignment="1" applyProtection="1">
      <alignment vertical="top"/>
    </xf>
    <xf numFmtId="167" fontId="3" fillId="24" borderId="1" xfId="0" applyNumberFormat="1" applyFont="1" applyFill="1" applyBorder="1" applyAlignment="1" applyProtection="1">
      <alignment horizontal="right" vertical="top"/>
    </xf>
    <xf numFmtId="166" fontId="3" fillId="24" borderId="1" xfId="0" applyNumberFormat="1" applyFont="1" applyFill="1" applyBorder="1" applyAlignment="1" applyProtection="1">
      <alignment horizontal="center" vertical="top"/>
    </xf>
    <xf numFmtId="164" fontId="3" fillId="52" borderId="1" xfId="88" applyFont="1" applyFill="1" applyBorder="1" applyAlignment="1" applyProtection="1">
      <alignment vertical="top"/>
    </xf>
    <xf numFmtId="166" fontId="3" fillId="52" borderId="1" xfId="0" applyNumberFormat="1" applyFont="1" applyFill="1" applyBorder="1" applyAlignment="1" applyProtection="1">
      <alignment horizontal="center" vertical="top"/>
    </xf>
    <xf numFmtId="1" fontId="4" fillId="24" borderId="1" xfId="0" applyNumberFormat="1" applyFont="1" applyFill="1" applyBorder="1" applyAlignment="1" applyProtection="1">
      <alignment vertical="top"/>
    </xf>
    <xf numFmtId="0" fontId="4" fillId="24" borderId="1" xfId="0" applyFont="1" applyFill="1" applyBorder="1" applyAlignment="1" applyProtection="1">
      <alignment horizontal="left" vertical="top"/>
    </xf>
    <xf numFmtId="167" fontId="3" fillId="24" borderId="1" xfId="0" applyNumberFormat="1" applyFont="1" applyFill="1" applyBorder="1" applyAlignment="1" applyProtection="1">
      <alignment vertical="top"/>
    </xf>
    <xf numFmtId="164" fontId="3" fillId="52" borderId="1" xfId="88" applyFont="1" applyFill="1" applyBorder="1" applyAlignment="1" applyProtection="1">
      <alignment horizontal="center" vertical="top"/>
    </xf>
    <xf numFmtId="4" fontId="3" fillId="52" borderId="1" xfId="0" applyNumberFormat="1" applyFont="1" applyFill="1" applyBorder="1" applyAlignment="1" applyProtection="1">
      <alignment horizontal="center" vertical="top"/>
    </xf>
    <xf numFmtId="164" fontId="3" fillId="52" borderId="1" xfId="88" applyFont="1" applyFill="1" applyBorder="1" applyAlignment="1" applyProtection="1">
      <alignment horizontal="right" vertical="top"/>
    </xf>
    <xf numFmtId="190" fontId="4" fillId="24" borderId="1" xfId="48" applyNumberFormat="1" applyFont="1" applyFill="1" applyBorder="1" applyAlignment="1" applyProtection="1">
      <alignment horizontal="right" vertical="top"/>
    </xf>
    <xf numFmtId="0" fontId="4" fillId="24" borderId="1" xfId="0" applyNumberFormat="1" applyFont="1" applyFill="1" applyBorder="1" applyAlignment="1" applyProtection="1">
      <alignment horizontal="left" vertical="top" wrapText="1"/>
    </xf>
    <xf numFmtId="164" fontId="4" fillId="24" borderId="1" xfId="88" applyFont="1" applyFill="1" applyBorder="1" applyAlignment="1" applyProtection="1">
      <alignment horizontal="right" vertical="top" wrapText="1"/>
    </xf>
    <xf numFmtId="4" fontId="4" fillId="24" borderId="1" xfId="0" applyNumberFormat="1" applyFont="1" applyFill="1" applyBorder="1" applyAlignment="1" applyProtection="1">
      <alignment horizontal="center" vertical="top"/>
    </xf>
    <xf numFmtId="39" fontId="4" fillId="24" borderId="1" xfId="82" applyFont="1" applyFill="1" applyBorder="1" applyAlignment="1" applyProtection="1">
      <alignment vertical="top" wrapText="1"/>
    </xf>
    <xf numFmtId="4" fontId="3" fillId="24" borderId="1" xfId="82" applyNumberFormat="1" applyFont="1" applyFill="1" applyBorder="1" applyAlignment="1" applyProtection="1">
      <alignment horizontal="center" vertical="top"/>
    </xf>
    <xf numFmtId="175" fontId="4" fillId="24" borderId="1" xfId="0" applyNumberFormat="1" applyFont="1" applyFill="1" applyBorder="1" applyAlignment="1" applyProtection="1">
      <alignment horizontal="right" vertical="top"/>
    </xf>
    <xf numFmtId="0" fontId="3" fillId="24" borderId="1" xfId="0" applyNumberFormat="1" applyFont="1" applyFill="1" applyBorder="1" applyAlignment="1" applyProtection="1">
      <alignment vertical="top" wrapText="1"/>
    </xf>
    <xf numFmtId="0" fontId="4" fillId="24" borderId="1" xfId="0" applyNumberFormat="1" applyFont="1" applyFill="1" applyBorder="1" applyAlignment="1" applyProtection="1">
      <alignment vertical="top" wrapText="1"/>
    </xf>
    <xf numFmtId="164" fontId="4" fillId="24" borderId="1" xfId="88" applyFont="1" applyFill="1" applyBorder="1" applyAlignment="1" applyProtection="1">
      <alignment horizontal="right" vertical="top"/>
    </xf>
    <xf numFmtId="4" fontId="4" fillId="24" borderId="1" xfId="0" applyNumberFormat="1" applyFont="1" applyFill="1" applyBorder="1" applyAlignment="1" applyProtection="1">
      <alignment vertical="top"/>
    </xf>
    <xf numFmtId="0" fontId="3" fillId="24" borderId="1" xfId="241" applyFont="1" applyFill="1" applyBorder="1" applyAlignment="1" applyProtection="1">
      <alignment vertical="top" wrapText="1"/>
    </xf>
    <xf numFmtId="4" fontId="3" fillId="24" borderId="1" xfId="241" applyNumberFormat="1" applyFont="1" applyFill="1" applyBorder="1" applyAlignment="1" applyProtection="1">
      <alignment horizontal="center" vertical="top"/>
    </xf>
    <xf numFmtId="37" fontId="3" fillId="24" borderId="1" xfId="0" applyNumberFormat="1" applyFont="1" applyFill="1" applyBorder="1" applyAlignment="1" applyProtection="1">
      <alignment horizontal="right" vertical="top"/>
    </xf>
    <xf numFmtId="190" fontId="3" fillId="24" borderId="1" xfId="48" applyNumberFormat="1" applyFont="1" applyFill="1" applyBorder="1" applyAlignment="1" applyProtection="1">
      <alignment horizontal="right" vertical="top"/>
    </xf>
    <xf numFmtId="0" fontId="3" fillId="24" borderId="2" xfId="69" applyFont="1" applyFill="1" applyBorder="1" applyAlignment="1" applyProtection="1">
      <alignment horizontal="right" vertical="top"/>
    </xf>
    <xf numFmtId="0" fontId="4" fillId="24" borderId="2" xfId="69" applyFont="1" applyFill="1" applyBorder="1" applyAlignment="1" applyProtection="1">
      <alignment horizontal="center" vertical="top"/>
    </xf>
    <xf numFmtId="164" fontId="3" fillId="24" borderId="2" xfId="88" applyFont="1" applyFill="1" applyBorder="1" applyAlignment="1" applyProtection="1">
      <alignment vertical="top"/>
    </xf>
    <xf numFmtId="166" fontId="3" fillId="24" borderId="2" xfId="69" applyNumberFormat="1" applyFont="1" applyFill="1" applyBorder="1" applyAlignment="1" applyProtection="1">
      <alignment horizontal="center" vertical="top"/>
    </xf>
    <xf numFmtId="167" fontId="4" fillId="24" borderId="1" xfId="69" applyNumberFormat="1" applyFont="1" applyFill="1" applyBorder="1" applyAlignment="1" applyProtection="1">
      <alignment horizontal="right" vertical="top"/>
    </xf>
    <xf numFmtId="10" fontId="4" fillId="24" borderId="1" xfId="280" applyNumberFormat="1" applyFont="1" applyFill="1" applyBorder="1" applyAlignment="1" applyProtection="1">
      <alignment horizontal="right" vertical="top"/>
    </xf>
    <xf numFmtId="10" fontId="3" fillId="24" borderId="1" xfId="280" applyNumberFormat="1" applyFont="1" applyFill="1" applyBorder="1" applyAlignment="1" applyProtection="1">
      <alignment vertical="top"/>
    </xf>
    <xf numFmtId="0" fontId="3" fillId="24" borderId="1" xfId="69" applyFont="1" applyFill="1" applyBorder="1" applyAlignment="1" applyProtection="1">
      <alignment horizontal="right" vertical="top" wrapText="1"/>
    </xf>
    <xf numFmtId="0" fontId="3" fillId="24" borderId="1" xfId="277" applyFont="1" applyFill="1" applyBorder="1" applyAlignment="1" applyProtection="1">
      <alignment horizontal="right" vertical="top" wrapText="1"/>
    </xf>
    <xf numFmtId="4" fontId="3" fillId="24" borderId="1" xfId="277" applyNumberFormat="1" applyFont="1" applyFill="1" applyBorder="1" applyAlignment="1" applyProtection="1">
      <alignment horizontal="center" vertical="top"/>
    </xf>
    <xf numFmtId="190" fontId="3" fillId="24" borderId="1" xfId="88" applyNumberFormat="1" applyFont="1" applyFill="1" applyBorder="1" applyAlignment="1" applyProtection="1">
      <alignment horizontal="right" vertical="top" wrapText="1"/>
    </xf>
    <xf numFmtId="37" fontId="4" fillId="24" borderId="1" xfId="82" applyNumberFormat="1" applyFont="1" applyFill="1" applyBorder="1" applyAlignment="1" applyProtection="1">
      <alignment horizontal="right" vertical="top" wrapText="1"/>
    </xf>
    <xf numFmtId="0" fontId="3" fillId="24" borderId="1" xfId="69" applyFill="1" applyBorder="1" applyAlignment="1" applyProtection="1">
      <alignment vertical="top"/>
    </xf>
    <xf numFmtId="0" fontId="35" fillId="25" borderId="0" xfId="72" applyFont="1" applyFill="1" applyAlignment="1">
      <alignment horizontal="center"/>
    </xf>
    <xf numFmtId="0" fontId="37" fillId="25" borderId="0" xfId="72" applyFont="1" applyFill="1" applyAlignment="1">
      <alignment horizontal="center"/>
    </xf>
    <xf numFmtId="3" fontId="37" fillId="25" borderId="17" xfId="72" applyNumberFormat="1" applyFont="1" applyFill="1" applyBorder="1" applyAlignment="1">
      <alignment horizontal="center"/>
    </xf>
    <xf numFmtId="4" fontId="4" fillId="0" borderId="15" xfId="72" applyNumberFormat="1" applyFont="1" applyFill="1" applyBorder="1" applyAlignment="1">
      <alignment horizontal="center" vertical="center" wrapText="1"/>
    </xf>
    <xf numFmtId="4" fontId="4" fillId="0" borderId="4" xfId="72" applyNumberFormat="1" applyFont="1" applyFill="1" applyBorder="1" applyAlignment="1">
      <alignment horizontal="center" vertical="center" wrapText="1"/>
    </xf>
    <xf numFmtId="0" fontId="3" fillId="24" borderId="0" xfId="69" applyFill="1" applyAlignment="1" applyProtection="1">
      <alignment horizontal="left" vertical="top" wrapText="1"/>
      <protection locked="0"/>
    </xf>
    <xf numFmtId="0" fontId="47" fillId="24" borderId="0" xfId="0" applyFont="1" applyFill="1" applyBorder="1" applyAlignment="1" applyProtection="1">
      <alignment horizontal="left" vertical="top" wrapText="1"/>
      <protection locked="0"/>
    </xf>
    <xf numFmtId="0" fontId="40" fillId="24" borderId="6" xfId="69" applyFont="1" applyFill="1" applyBorder="1" applyAlignment="1" applyProtection="1">
      <alignment horizontal="center" vertical="top"/>
      <protection locked="0"/>
    </xf>
    <xf numFmtId="0" fontId="34" fillId="24" borderId="6" xfId="69" applyFont="1" applyFill="1" applyBorder="1" applyAlignment="1" applyProtection="1">
      <alignment horizontal="center" vertical="top"/>
      <protection locked="0"/>
    </xf>
    <xf numFmtId="191" fontId="66" fillId="24" borderId="1" xfId="88" applyNumberFormat="1" applyFont="1" applyFill="1" applyBorder="1" applyAlignment="1" applyProtection="1">
      <alignment horizontal="right" vertical="top" wrapText="1"/>
    </xf>
    <xf numFmtId="0" fontId="66" fillId="24" borderId="1" xfId="265" applyNumberFormat="1" applyFont="1" applyFill="1" applyBorder="1" applyAlignment="1" applyProtection="1">
      <alignment vertical="top" wrapText="1"/>
    </xf>
    <xf numFmtId="4" fontId="33" fillId="24" borderId="1" xfId="265" applyNumberFormat="1" applyFont="1" applyFill="1" applyBorder="1" applyAlignment="1" applyProtection="1">
      <alignment horizontal="center" vertical="top" wrapText="1"/>
    </xf>
    <xf numFmtId="39" fontId="33" fillId="24" borderId="1" xfId="265" applyNumberFormat="1" applyFont="1" applyFill="1" applyBorder="1" applyAlignment="1" applyProtection="1">
      <alignment vertical="top" wrapText="1"/>
      <protection locked="0"/>
    </xf>
    <xf numFmtId="4" fontId="68" fillId="24" borderId="0" xfId="279" applyNumberFormat="1" applyFont="1" applyFill="1" applyAlignment="1" applyProtection="1">
      <alignment vertical="top" wrapText="1"/>
      <protection locked="0"/>
    </xf>
    <xf numFmtId="190" fontId="33" fillId="24" borderId="1" xfId="88" applyNumberFormat="1" applyFont="1" applyFill="1" applyBorder="1" applyAlignment="1" applyProtection="1">
      <alignment horizontal="right" vertical="top" wrapText="1"/>
    </xf>
    <xf numFmtId="0" fontId="33" fillId="24" borderId="1" xfId="265" applyNumberFormat="1" applyFont="1" applyFill="1" applyBorder="1" applyAlignment="1" applyProtection="1">
      <alignment vertical="top" wrapText="1"/>
    </xf>
    <xf numFmtId="2" fontId="33" fillId="24" borderId="1" xfId="72" applyNumberFormat="1" applyFont="1" applyFill="1" applyBorder="1" applyAlignment="1" applyProtection="1">
      <alignment horizontal="right" vertical="top" wrapText="1"/>
    </xf>
    <xf numFmtId="0" fontId="33" fillId="24" borderId="1" xfId="72" applyFont="1" applyFill="1" applyBorder="1" applyAlignment="1" applyProtection="1">
      <alignment horizontal="left" vertical="top" wrapText="1"/>
    </xf>
    <xf numFmtId="39" fontId="33" fillId="24" borderId="1" xfId="241" applyNumberFormat="1" applyFont="1" applyFill="1" applyBorder="1" applyAlignment="1" applyProtection="1">
      <alignment horizontal="center" vertical="top"/>
    </xf>
    <xf numFmtId="164" fontId="33" fillId="24" borderId="1" xfId="85" applyNumberFormat="1" applyFont="1" applyFill="1" applyBorder="1" applyAlignment="1" applyProtection="1">
      <alignment horizontal="center" vertical="top" wrapText="1"/>
      <protection locked="0"/>
    </xf>
    <xf numFmtId="0" fontId="33" fillId="24" borderId="0" xfId="0" applyFont="1" applyFill="1" applyAlignment="1" applyProtection="1">
      <alignment vertical="top"/>
      <protection locked="0"/>
    </xf>
    <xf numFmtId="167" fontId="33" fillId="24" borderId="1" xfId="72" applyNumberFormat="1" applyFont="1" applyFill="1" applyBorder="1" applyAlignment="1" applyProtection="1">
      <alignment horizontal="right" vertical="top" wrapText="1"/>
    </xf>
    <xf numFmtId="0" fontId="33" fillId="0" borderId="0" xfId="159" applyFont="1" applyFill="1" applyAlignment="1">
      <alignment vertical="top" wrapText="1"/>
    </xf>
    <xf numFmtId="0" fontId="66" fillId="0" borderId="0" xfId="0" applyFont="1" applyFill="1" applyAlignment="1">
      <alignment horizontal="center" vertical="top" wrapText="1"/>
    </xf>
    <xf numFmtId="164" fontId="33" fillId="0" borderId="1" xfId="81" applyNumberFormat="1" applyFont="1" applyFill="1" applyBorder="1" applyAlignment="1" applyProtection="1">
      <alignment horizontal="right" vertical="top" wrapText="1"/>
      <protection locked="0"/>
    </xf>
    <xf numFmtId="164" fontId="33" fillId="0" borderId="1" xfId="81" applyNumberFormat="1" applyFont="1" applyFill="1" applyBorder="1" applyAlignment="1" applyProtection="1">
      <alignment horizontal="center" vertical="top" wrapText="1"/>
      <protection locked="0"/>
    </xf>
    <xf numFmtId="165" fontId="33" fillId="0" borderId="1" xfId="67" applyFont="1" applyFill="1" applyBorder="1" applyAlignment="1" applyProtection="1">
      <alignment horizontal="right" vertical="top" wrapText="1"/>
      <protection locked="0"/>
    </xf>
    <xf numFmtId="4" fontId="33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3" fillId="0" borderId="1" xfId="81" applyNumberFormat="1" applyFont="1" applyFill="1" applyBorder="1" applyAlignment="1" applyProtection="1">
      <alignment vertical="top" wrapText="1"/>
      <protection locked="0"/>
    </xf>
    <xf numFmtId="164" fontId="33" fillId="0" borderId="1" xfId="172" applyFont="1" applyFill="1" applyBorder="1" applyAlignment="1" applyProtection="1">
      <alignment vertical="top" wrapText="1"/>
      <protection locked="0"/>
    </xf>
    <xf numFmtId="164" fontId="33" fillId="0" borderId="1" xfId="172" applyFont="1" applyFill="1" applyBorder="1" applyAlignment="1" applyProtection="1">
      <alignment horizontal="right" vertical="top" wrapText="1"/>
      <protection locked="0"/>
    </xf>
    <xf numFmtId="0" fontId="33" fillId="24" borderId="1" xfId="281" applyFont="1" applyFill="1" applyBorder="1" applyAlignment="1" applyProtection="1">
      <alignment horizontal="justify" wrapText="1"/>
    </xf>
    <xf numFmtId="0" fontId="66" fillId="0" borderId="1" xfId="0" applyFont="1" applyFill="1" applyBorder="1" applyAlignment="1" applyProtection="1">
      <alignment horizontal="right" vertical="top" wrapText="1"/>
    </xf>
    <xf numFmtId="0" fontId="66" fillId="0" borderId="1" xfId="0" applyFont="1" applyFill="1" applyBorder="1" applyAlignment="1" applyProtection="1">
      <alignment vertical="top" wrapText="1"/>
    </xf>
    <xf numFmtId="164" fontId="33" fillId="0" borderId="1" xfId="81" applyNumberFormat="1" applyFont="1" applyFill="1" applyBorder="1" applyAlignment="1" applyProtection="1">
      <alignment horizontal="right" vertical="top" wrapText="1"/>
    </xf>
    <xf numFmtId="0" fontId="33" fillId="0" borderId="1" xfId="0" applyFont="1" applyFill="1" applyBorder="1" applyAlignment="1" applyProtection="1">
      <alignment horizontal="center" vertical="top" wrapText="1"/>
    </xf>
    <xf numFmtId="0" fontId="66" fillId="0" borderId="1" xfId="0" applyFont="1" applyFill="1" applyBorder="1" applyAlignment="1" applyProtection="1">
      <alignment horizontal="center" vertical="top" wrapText="1"/>
    </xf>
    <xf numFmtId="0" fontId="33" fillId="0" borderId="1" xfId="0" applyFont="1" applyFill="1" applyBorder="1" applyAlignment="1" applyProtection="1">
      <alignment horizontal="right" vertical="top" wrapText="1"/>
    </xf>
    <xf numFmtId="0" fontId="33" fillId="0" borderId="1" xfId="0" applyFont="1" applyFill="1" applyBorder="1" applyAlignment="1" applyProtection="1">
      <alignment horizontal="left" vertical="top" wrapText="1"/>
    </xf>
    <xf numFmtId="4" fontId="33" fillId="0" borderId="1" xfId="0" applyNumberFormat="1" applyFont="1" applyFill="1" applyBorder="1" applyAlignment="1" applyProtection="1">
      <alignment horizontal="center" vertical="top" wrapText="1"/>
    </xf>
    <xf numFmtId="0" fontId="66" fillId="0" borderId="1" xfId="0" applyFont="1" applyFill="1" applyBorder="1" applyAlignment="1" applyProtection="1">
      <alignment horizontal="left" vertical="top" wrapText="1"/>
    </xf>
    <xf numFmtId="192" fontId="33" fillId="0" borderId="1" xfId="281" applyNumberFormat="1" applyFont="1" applyFill="1" applyBorder="1" applyAlignment="1" applyProtection="1">
      <alignment horizontal="right" wrapText="1"/>
    </xf>
    <xf numFmtId="0" fontId="33" fillId="0" borderId="1" xfId="0" applyFont="1" applyFill="1" applyBorder="1" applyAlignment="1" applyProtection="1">
      <alignment vertical="top" wrapText="1"/>
    </xf>
    <xf numFmtId="49" fontId="33" fillId="0" borderId="1" xfId="0" applyNumberFormat="1" applyFont="1" applyFill="1" applyBorder="1" applyAlignment="1" applyProtection="1">
      <alignment horizontal="left" vertical="top" wrapText="1"/>
    </xf>
    <xf numFmtId="0" fontId="33" fillId="0" borderId="1" xfId="0" applyFont="1" applyFill="1" applyBorder="1" applyAlignment="1" applyProtection="1">
      <alignment vertical="top" wrapText="1"/>
    </xf>
    <xf numFmtId="4" fontId="33" fillId="0" borderId="1" xfId="281" applyNumberFormat="1" applyFont="1" applyFill="1" applyBorder="1" applyAlignment="1" applyProtection="1">
      <alignment horizontal="justify" vertical="top" wrapText="1"/>
    </xf>
    <xf numFmtId="192" fontId="33" fillId="0" borderId="1" xfId="281" applyNumberFormat="1" applyFont="1" applyFill="1" applyBorder="1" applyAlignment="1" applyProtection="1">
      <alignment horizontal="right" vertical="top" wrapText="1"/>
    </xf>
    <xf numFmtId="4" fontId="33" fillId="0" borderId="1" xfId="281" applyNumberFormat="1" applyFont="1" applyFill="1" applyBorder="1" applyAlignment="1" applyProtection="1">
      <alignment horizontal="left" wrapText="1"/>
    </xf>
    <xf numFmtId="4" fontId="33" fillId="0" borderId="1" xfId="159" applyNumberFormat="1" applyFont="1" applyFill="1" applyBorder="1" applyAlignment="1" applyProtection="1">
      <alignment vertical="top" wrapText="1"/>
    </xf>
    <xf numFmtId="0" fontId="33" fillId="0" borderId="1" xfId="159" applyFont="1" applyFill="1" applyBorder="1" applyAlignment="1" applyProtection="1">
      <alignment horizontal="center" vertical="top" wrapText="1"/>
    </xf>
    <xf numFmtId="4" fontId="33" fillId="0" borderId="1" xfId="281" applyNumberFormat="1" applyFont="1" applyFill="1" applyBorder="1" applyAlignment="1" applyProtection="1">
      <alignment horizontal="right" vertical="top" wrapText="1"/>
    </xf>
    <xf numFmtId="4" fontId="33" fillId="0" borderId="1" xfId="281" applyNumberFormat="1" applyFont="1" applyFill="1" applyBorder="1" applyAlignment="1" applyProtection="1">
      <alignment wrapText="1"/>
    </xf>
    <xf numFmtId="4" fontId="33" fillId="0" borderId="1" xfId="281" applyNumberFormat="1" applyFont="1" applyFill="1" applyBorder="1" applyAlignment="1" applyProtection="1">
      <alignment horizontal="right" wrapText="1"/>
    </xf>
    <xf numFmtId="0" fontId="36" fillId="24" borderId="1" xfId="72" applyFont="1" applyFill="1" applyBorder="1" applyAlignment="1" applyProtection="1">
      <alignment horizontal="left" vertical="top" wrapText="1"/>
    </xf>
  </cellXfs>
  <cellStyles count="282">
    <cellStyle name="20% - Accent1" xfId="1"/>
    <cellStyle name="20% - Accent1 2" xfId="149"/>
    <cellStyle name="20% - Accent2" xfId="2"/>
    <cellStyle name="20% - Accent2 2" xfId="148"/>
    <cellStyle name="20% - Accent3" xfId="3"/>
    <cellStyle name="20% - Accent3 2" xfId="133"/>
    <cellStyle name="20% - Accent4" xfId="4"/>
    <cellStyle name="20% - Accent4 2" xfId="146"/>
    <cellStyle name="20% - Accent5" xfId="5"/>
    <cellStyle name="20% - Accent6" xfId="6"/>
    <cellStyle name="20% - Accent6 2" xfId="137"/>
    <cellStyle name="20% - Énfasis1 2" xfId="202"/>
    <cellStyle name="20% - Énfasis2 2" xfId="203"/>
    <cellStyle name="20% - Énfasis3 2" xfId="204"/>
    <cellStyle name="20% - Énfasis4 2" xfId="205"/>
    <cellStyle name="20% - Énfasis5 2" xfId="206"/>
    <cellStyle name="20% - Énfasis6 2" xfId="207"/>
    <cellStyle name="40% - Accent1" xfId="7"/>
    <cellStyle name="40% - Accent1 2" xfId="151"/>
    <cellStyle name="40% - Accent2" xfId="8"/>
    <cellStyle name="40% - Accent3" xfId="9"/>
    <cellStyle name="40% - Accent3 2" xfId="152"/>
    <cellStyle name="40% - Accent4" xfId="10"/>
    <cellStyle name="40% - Accent4 2" xfId="147"/>
    <cellStyle name="40% - Accent5" xfId="11"/>
    <cellStyle name="40% - Accent5 2" xfId="145"/>
    <cellStyle name="40% - Accent6" xfId="12"/>
    <cellStyle name="40% - Accent6 2" xfId="153"/>
    <cellStyle name="40% - Énfasis1 2" xfId="208"/>
    <cellStyle name="40% - Énfasis2 2" xfId="209"/>
    <cellStyle name="40% - Énfasis3 2" xfId="210"/>
    <cellStyle name="40% - Énfasis4 2" xfId="211"/>
    <cellStyle name="40% - Énfasis5 2" xfId="212"/>
    <cellStyle name="40% - Énfasis6 2" xfId="213"/>
    <cellStyle name="60% - Accent1" xfId="13"/>
    <cellStyle name="60% - Accent1 2" xfId="132"/>
    <cellStyle name="60% - Accent2" xfId="14"/>
    <cellStyle name="60% - Accent2 2" xfId="131"/>
    <cellStyle name="60% - Accent3" xfId="15"/>
    <cellStyle name="60% - Accent3 2" xfId="130"/>
    <cellStyle name="60% - Accent4" xfId="16"/>
    <cellStyle name="60% - Accent4 2" xfId="129"/>
    <cellStyle name="60% - Accent5" xfId="17"/>
    <cellStyle name="60% - Accent5 2" xfId="128"/>
    <cellStyle name="60% - Accent6" xfId="18"/>
    <cellStyle name="60% - Accent6 2" xfId="127"/>
    <cellStyle name="60% - Énfasis1 2" xfId="214"/>
    <cellStyle name="60% - Énfasis2 2" xfId="215"/>
    <cellStyle name="60% - Énfasis3 2" xfId="216"/>
    <cellStyle name="60% - Énfasis4 2" xfId="217"/>
    <cellStyle name="60% - Énfasis5 2" xfId="218"/>
    <cellStyle name="60% - Énfasis6 2" xfId="219"/>
    <cellStyle name="Accent1" xfId="19"/>
    <cellStyle name="Accent1 - 20%" xfId="125"/>
    <cellStyle name="Accent1 - 40%" xfId="124"/>
    <cellStyle name="Accent1 - 60%" xfId="123"/>
    <cellStyle name="Accent1 2" xfId="122"/>
    <cellStyle name="Accent1 3" xfId="126"/>
    <cellStyle name="Accent1 4" xfId="266"/>
    <cellStyle name="Accent1 5" xfId="271"/>
    <cellStyle name="Accent2" xfId="20"/>
    <cellStyle name="Accent2 - 20%" xfId="120"/>
    <cellStyle name="Accent2 - 40%" xfId="119"/>
    <cellStyle name="Accent2 - 60%" xfId="118"/>
    <cellStyle name="Accent2 2" xfId="117"/>
    <cellStyle name="Accent2 3" xfId="121"/>
    <cellStyle name="Accent2 4" xfId="267"/>
    <cellStyle name="Accent2 5" xfId="275"/>
    <cellStyle name="Accent3" xfId="21"/>
    <cellStyle name="Accent3 - 20%" xfId="115"/>
    <cellStyle name="Accent3 - 40%" xfId="114"/>
    <cellStyle name="Accent3 - 60%" xfId="113"/>
    <cellStyle name="Accent3 2" xfId="112"/>
    <cellStyle name="Accent3 3" xfId="116"/>
    <cellStyle name="Accent3 4" xfId="268"/>
    <cellStyle name="Accent3 5" xfId="274"/>
    <cellStyle name="Accent4" xfId="22"/>
    <cellStyle name="Accent4 - 20%" xfId="110"/>
    <cellStyle name="Accent4 - 40%" xfId="109"/>
    <cellStyle name="Accent4 - 60%" xfId="108"/>
    <cellStyle name="Accent4 2" xfId="107"/>
    <cellStyle name="Accent4 3" xfId="111"/>
    <cellStyle name="Accent4 4" xfId="269"/>
    <cellStyle name="Accent4 5" xfId="276"/>
    <cellStyle name="Accent5" xfId="23"/>
    <cellStyle name="Accent5 - 20%" xfId="106"/>
    <cellStyle name="Accent5 - 40%" xfId="105"/>
    <cellStyle name="Accent5 - 60%" xfId="104"/>
    <cellStyle name="Accent5 2" xfId="103"/>
    <cellStyle name="Accent6" xfId="24"/>
    <cellStyle name="Accent6 - 20%" xfId="101"/>
    <cellStyle name="Accent6 - 40%" xfId="100"/>
    <cellStyle name="Accent6 - 60%" xfId="99"/>
    <cellStyle name="Accent6 2" xfId="98"/>
    <cellStyle name="Accent6 3" xfId="102"/>
    <cellStyle name="Accent6 4" xfId="270"/>
    <cellStyle name="Accent6 5" xfId="273"/>
    <cellStyle name="Bad" xfId="25"/>
    <cellStyle name="Bad 2" xfId="96"/>
    <cellStyle name="Bad 3" xfId="97"/>
    <cellStyle name="Buena 2" xfId="220"/>
    <cellStyle name="Calculation" xfId="26"/>
    <cellStyle name="Calculation 2" xfId="94"/>
    <cellStyle name="Calculation 3" xfId="95"/>
    <cellStyle name="Cálculo 2" xfId="221"/>
    <cellStyle name="Celda de comprobación 2" xfId="222"/>
    <cellStyle name="Celda vinculada 2" xfId="223"/>
    <cellStyle name="Check Cell" xfId="27"/>
    <cellStyle name="Check Cell 2" xfId="93"/>
    <cellStyle name="Comma 2" xfId="51"/>
    <cellStyle name="Comma 2 2" xfId="135"/>
    <cellStyle name="Comma 2 2 2" xfId="224"/>
    <cellStyle name="Comma 2 3" xfId="92"/>
    <cellStyle name="Comma 3" xfId="52"/>
    <cellStyle name="Comma 3 2" xfId="136"/>
    <cellStyle name="Comma 3 2 2" xfId="225"/>
    <cellStyle name="Comma 3 3" xfId="264"/>
    <cellStyle name="Comma_ACUEDUCTO DE  PADRE LAS CASAS" xfId="226"/>
    <cellStyle name="Emphasis 1" xfId="154"/>
    <cellStyle name="Emphasis 2" xfId="155"/>
    <cellStyle name="Emphasis 3" xfId="156"/>
    <cellStyle name="Encabezado 4 2" xfId="227"/>
    <cellStyle name="Énfasis1 2" xfId="228"/>
    <cellStyle name="Énfasis2 2" xfId="229"/>
    <cellStyle name="Énfasis3 2" xfId="230"/>
    <cellStyle name="Énfasis4 2" xfId="231"/>
    <cellStyle name="Énfasis5 2" xfId="232"/>
    <cellStyle name="Énfasis6 2" xfId="233"/>
    <cellStyle name="Entrada 2" xfId="234"/>
    <cellStyle name="Euro" xfId="28"/>
    <cellStyle name="Euro 2" xfId="158"/>
    <cellStyle name="Euro 3" xfId="157"/>
    <cellStyle name="Euro_Copia 2 de Copia de yrma  Pres. elab. Ac. Las Claras 12" xfId="235"/>
    <cellStyle name="Explanatory Text" xfId="29"/>
    <cellStyle name="F2" xfId="30"/>
    <cellStyle name="F3" xfId="31"/>
    <cellStyle name="F4" xfId="32"/>
    <cellStyle name="F5" xfId="33"/>
    <cellStyle name="F6" xfId="34"/>
    <cellStyle name="F7" xfId="35"/>
    <cellStyle name="F8" xfId="36"/>
    <cellStyle name="Good" xfId="37"/>
    <cellStyle name="Good 2" xfId="161"/>
    <cellStyle name="Good 3" xfId="160"/>
    <cellStyle name="Heading 1" xfId="38"/>
    <cellStyle name="Heading 1 2" xfId="163"/>
    <cellStyle name="Heading 1 3" xfId="162"/>
    <cellStyle name="Heading 2" xfId="39"/>
    <cellStyle name="Heading 2 2" xfId="165"/>
    <cellStyle name="Heading 2 3" xfId="164"/>
    <cellStyle name="Heading 3" xfId="40"/>
    <cellStyle name="Heading 3 2" xfId="166"/>
    <cellStyle name="Heading 4" xfId="41"/>
    <cellStyle name="Heading 4 2" xfId="167"/>
    <cellStyle name="Incorrecto 2" xfId="236"/>
    <cellStyle name="Input" xfId="42"/>
    <cellStyle name="Input 2" xfId="169"/>
    <cellStyle name="Input 3" xfId="168"/>
    <cellStyle name="Linked Cell" xfId="43"/>
    <cellStyle name="Linked Cell 2" xfId="171"/>
    <cellStyle name="Linked Cell 3" xfId="170"/>
    <cellStyle name="Millares" xfId="88" builtinId="3"/>
    <cellStyle name="Millares 10" xfId="67"/>
    <cellStyle name="Millares 10 2" xfId="70"/>
    <cellStyle name="Millares 11" xfId="85"/>
    <cellStyle name="Millares 13" xfId="278"/>
    <cellStyle name="Millares 2" xfId="53"/>
    <cellStyle name="Millares 2 2" xfId="173"/>
    <cellStyle name="Millares 2 2 2" xfId="81"/>
    <cellStyle name="Millares 2 2 2 2" xfId="201"/>
    <cellStyle name="Millares 2 2 3" xfId="262"/>
    <cellStyle name="Millares 2 3" xfId="174"/>
    <cellStyle name="Millares 2 4" xfId="172"/>
    <cellStyle name="Millares 2_111-12 ac neyba zona alta" xfId="175"/>
    <cellStyle name="Millares 3" xfId="54"/>
    <cellStyle name="Millares 3 2" xfId="71"/>
    <cellStyle name="Millares 3 2 2" xfId="177"/>
    <cellStyle name="Millares 3 3" xfId="68"/>
    <cellStyle name="Millares 3 3 2" xfId="237"/>
    <cellStyle name="Millares 3 3 3" xfId="178"/>
    <cellStyle name="Millares 3 4" xfId="179"/>
    <cellStyle name="Millares 3 5" xfId="176"/>
    <cellStyle name="Millares 3_111-12 ac neyba zona alta" xfId="180"/>
    <cellStyle name="Millares 4" xfId="48"/>
    <cellStyle name="Millares 4 2" xfId="74"/>
    <cellStyle name="Millares 4 2 2" xfId="260"/>
    <cellStyle name="Millares 4 3" xfId="181"/>
    <cellStyle name="Millares 5" xfId="55"/>
    <cellStyle name="Millares 5 2" xfId="75"/>
    <cellStyle name="Millares 5 3" xfId="138"/>
    <cellStyle name="Millares 5 3 2" xfId="183"/>
    <cellStyle name="Millares 5 4" xfId="182"/>
    <cellStyle name="Millares 6" xfId="56"/>
    <cellStyle name="Millares 6 2" xfId="139"/>
    <cellStyle name="Millares 6 2 2" xfId="238"/>
    <cellStyle name="Millares 6 3" xfId="184"/>
    <cellStyle name="Millares 7" xfId="49"/>
    <cellStyle name="Millares 7 2" xfId="84"/>
    <cellStyle name="Millares 7 3" xfId="239"/>
    <cellStyle name="Millares 8" xfId="57"/>
    <cellStyle name="Millares 8 2" xfId="140"/>
    <cellStyle name="Millares 8 3" xfId="185"/>
    <cellStyle name="Millares 9" xfId="58"/>
    <cellStyle name="Millares 9 2" xfId="73"/>
    <cellStyle name="Millares 9 3" xfId="141"/>
    <cellStyle name="Millares_NUEVO FORMATO DE PRESUPUESTOS 2" xfId="90"/>
    <cellStyle name="Moneda 2" xfId="186"/>
    <cellStyle name="Moneda 3" xfId="240"/>
    <cellStyle name="Neutral 2" xfId="187"/>
    <cellStyle name="No-definido" xfId="59"/>
    <cellStyle name="Normal" xfId="0" builtinId="0"/>
    <cellStyle name="Normal - Style1" xfId="60"/>
    <cellStyle name="Normal 10" xfId="241"/>
    <cellStyle name="Normal 10 2" xfId="265"/>
    <cellStyle name="Normal 11" xfId="261"/>
    <cellStyle name="Normal 12" xfId="134"/>
    <cellStyle name="Normal 13" xfId="159"/>
    <cellStyle name="Normal 13 2" xfId="89"/>
    <cellStyle name="Normal 13 7" xfId="281"/>
    <cellStyle name="Normal 14" xfId="272"/>
    <cellStyle name="Normal 14 2 2" xfId="91"/>
    <cellStyle name="Normal 2" xfId="50"/>
    <cellStyle name="Normal 2 2" xfId="61"/>
    <cellStyle name="Normal 2 2 2" xfId="72"/>
    <cellStyle name="Normal 2 2_Copia de AC. LINEA NOROESTE trabajo de inocencio" xfId="242"/>
    <cellStyle name="Normal 2 3" xfId="69"/>
    <cellStyle name="Normal 2 3 2" xfId="243"/>
    <cellStyle name="Normal 2 4" xfId="76"/>
    <cellStyle name="Normal 2 5" xfId="263"/>
    <cellStyle name="Normal 2_07-09 presupu..." xfId="62"/>
    <cellStyle name="Normal 3" xfId="63"/>
    <cellStyle name="Normal 3 2" xfId="77"/>
    <cellStyle name="Normal 3 2 2" xfId="86"/>
    <cellStyle name="Normal 3 2 3" xfId="244"/>
    <cellStyle name="Normal 3 3" xfId="188"/>
    <cellStyle name="Normal 31" xfId="245"/>
    <cellStyle name="Normal 31_correccion de averia ac.hatillo prov.hato mayor oct.2011" xfId="80"/>
    <cellStyle name="Normal 4" xfId="64"/>
    <cellStyle name="Normal 4 2" xfId="142"/>
    <cellStyle name="Normal 4 2 2" xfId="246"/>
    <cellStyle name="Normal 5" xfId="83"/>
    <cellStyle name="Normal 5 2" xfId="247"/>
    <cellStyle name="Normal 5_Copia 2 de Copia de yrma  Pres. elab. Ac. Las Claras 12" xfId="248"/>
    <cellStyle name="Normal 6" xfId="189"/>
    <cellStyle name="Normal 7" xfId="190"/>
    <cellStyle name="Normal 8" xfId="78"/>
    <cellStyle name="Normal 8 2" xfId="191"/>
    <cellStyle name="Normal 9" xfId="79"/>
    <cellStyle name="Normal 9 2" xfId="150"/>
    <cellStyle name="Normal 9 3" xfId="249"/>
    <cellStyle name="Normal_CARCAMO SAN PEDRO" xfId="279"/>
    <cellStyle name="Normal_Presupuesto" xfId="82"/>
    <cellStyle name="Normal_Presupuesto Terminaciones Edificio Mantenimiento Nave I " xfId="277"/>
    <cellStyle name="Notas 2" xfId="250"/>
    <cellStyle name="Note" xfId="44"/>
    <cellStyle name="Note 2" xfId="192"/>
    <cellStyle name="Output" xfId="45"/>
    <cellStyle name="Output 2" xfId="194"/>
    <cellStyle name="Output 3" xfId="193"/>
    <cellStyle name="Percent 2" xfId="65"/>
    <cellStyle name="Percent 2 2" xfId="143"/>
    <cellStyle name="Percent 2 3" xfId="195"/>
    <cellStyle name="Porcentaje" xfId="280" builtinId="5"/>
    <cellStyle name="Porcentaje 2" xfId="87"/>
    <cellStyle name="Porcentual 2" xfId="66"/>
    <cellStyle name="Porcentual 2 2" xfId="144"/>
    <cellStyle name="Porcentual 2 3" xfId="196"/>
    <cellStyle name="Porcentual 3" xfId="197"/>
    <cellStyle name="Porcentual 4" xfId="251"/>
    <cellStyle name="Porcentual 5" xfId="252"/>
    <cellStyle name="Salida 2" xfId="253"/>
    <cellStyle name="Sheet Title" xfId="198"/>
    <cellStyle name="Texto de advertencia 2" xfId="254"/>
    <cellStyle name="Texto explicativo 2" xfId="255"/>
    <cellStyle name="Title" xfId="46"/>
    <cellStyle name="Title 2" xfId="199"/>
    <cellStyle name="Título 1 2" xfId="256"/>
    <cellStyle name="Título 2 2" xfId="257"/>
    <cellStyle name="Título 3 2" xfId="258"/>
    <cellStyle name="Título 4" xfId="259"/>
    <cellStyle name="Total 2" xfId="200"/>
    <cellStyle name="Warning Text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85725</xdr:rowOff>
    </xdr:from>
    <xdr:to>
      <xdr:col>2</xdr:col>
      <xdr:colOff>276225</xdr:colOff>
      <xdr:row>3</xdr:row>
      <xdr:rowOff>47625</xdr:rowOff>
    </xdr:to>
    <xdr:sp macro="" textlink="">
      <xdr:nvSpPr>
        <xdr:cNvPr id="2" name="WordArt 7"/>
        <xdr:cNvSpPr>
          <a:spLocks noChangeArrowheads="1" noChangeShapeType="1" noTextEdit="1"/>
        </xdr:cNvSpPr>
      </xdr:nvSpPr>
      <xdr:spPr bwMode="auto">
        <a:xfrm>
          <a:off x="857250" y="85725"/>
          <a:ext cx="942975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24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Script MT Bold"/>
            </a:rPr>
            <a:t>NH</a:t>
          </a:r>
        </a:p>
      </xdr:txBody>
    </xdr:sp>
    <xdr:clientData/>
  </xdr:twoCellAnchor>
  <xdr:twoCellAnchor>
    <xdr:from>
      <xdr:col>1</xdr:col>
      <xdr:colOff>95250</xdr:colOff>
      <xdr:row>0</xdr:row>
      <xdr:rowOff>85725</xdr:rowOff>
    </xdr:from>
    <xdr:to>
      <xdr:col>2</xdr:col>
      <xdr:colOff>276225</xdr:colOff>
      <xdr:row>3</xdr:row>
      <xdr:rowOff>47625</xdr:rowOff>
    </xdr:to>
    <xdr:sp macro="" textlink="">
      <xdr:nvSpPr>
        <xdr:cNvPr id="3" name="WordArt 7"/>
        <xdr:cNvSpPr>
          <a:spLocks noChangeArrowheads="1" noChangeShapeType="1" noTextEdit="1"/>
        </xdr:cNvSpPr>
      </xdr:nvSpPr>
      <xdr:spPr bwMode="auto">
        <a:xfrm>
          <a:off x="857250" y="85725"/>
          <a:ext cx="942975" cy="4476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2400" b="1" kern="10" spc="0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0000FF"/>
              </a:solidFill>
              <a:effectLst/>
              <a:latin typeface="Script MT Bold"/>
            </a:rPr>
            <a:t>NH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7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79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8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86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8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92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9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99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100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125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1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198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19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0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0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0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203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0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0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0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0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208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0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210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211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1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1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1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1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216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1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1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1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2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221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22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223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224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249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2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322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2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2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2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2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327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2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2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3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3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332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3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33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335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3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3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3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3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340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4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4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4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4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345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34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34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348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373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3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446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4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4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4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5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451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5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5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5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5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456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5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458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459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6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6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6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6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464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6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6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6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6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469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47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471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472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497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4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570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7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7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7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7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575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7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7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7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7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580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8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582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583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8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8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8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8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588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8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9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9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9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593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59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595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596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5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621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6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69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69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69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69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69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699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0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0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0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0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70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0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706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70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0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0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1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1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712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1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1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1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1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71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71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719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720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4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4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4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745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7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818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1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2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2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2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823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2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2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2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2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828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2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830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831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3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3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3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3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836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3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3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3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4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841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84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843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844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4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4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4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4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4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5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5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5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5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5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5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5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5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5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5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6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6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6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6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6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6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6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6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6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869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9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9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9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9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9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9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89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0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0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0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0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0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0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0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0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0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0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1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1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1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1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1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1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1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1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1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1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2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2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2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2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2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2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2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2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2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2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3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3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3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3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3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3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3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3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3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3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4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4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942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4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4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45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4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947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4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4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50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5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952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5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954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955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5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57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58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59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1333500</xdr:colOff>
      <xdr:row>317</xdr:row>
      <xdr:rowOff>0</xdr:rowOff>
    </xdr:from>
    <xdr:ext cx="95250" cy="164523"/>
    <xdr:sp macro="" textlink="">
      <xdr:nvSpPr>
        <xdr:cNvPr id="960" name="Text Box 15"/>
        <xdr:cNvSpPr txBox="1">
          <a:spLocks noChangeArrowheads="1"/>
        </xdr:cNvSpPr>
      </xdr:nvSpPr>
      <xdr:spPr bwMode="auto">
        <a:xfrm>
          <a:off x="1847850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61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62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63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64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965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64523"/>
    <xdr:sp macro="" textlink="">
      <xdr:nvSpPr>
        <xdr:cNvPr id="966" name="Text Box 15"/>
        <xdr:cNvSpPr txBox="1">
          <a:spLocks noChangeArrowheads="1"/>
        </xdr:cNvSpPr>
      </xdr:nvSpPr>
      <xdr:spPr bwMode="auto">
        <a:xfrm>
          <a:off x="180022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1304925</xdr:colOff>
      <xdr:row>317</xdr:row>
      <xdr:rowOff>0</xdr:rowOff>
    </xdr:from>
    <xdr:ext cx="95250" cy="164523"/>
    <xdr:sp macro="" textlink="">
      <xdr:nvSpPr>
        <xdr:cNvPr id="967" name="Text Box 15"/>
        <xdr:cNvSpPr txBox="1">
          <a:spLocks noChangeArrowheads="1"/>
        </xdr:cNvSpPr>
      </xdr:nvSpPr>
      <xdr:spPr bwMode="auto">
        <a:xfrm>
          <a:off x="1819275" y="115652550"/>
          <a:ext cx="95250" cy="1645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968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6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7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7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7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7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7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7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7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7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7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7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8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8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8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83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84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85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86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87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88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89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90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91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1285875</xdr:colOff>
      <xdr:row>317</xdr:row>
      <xdr:rowOff>0</xdr:rowOff>
    </xdr:from>
    <xdr:ext cx="95250" cy="114300"/>
    <xdr:sp macro="" textlink="">
      <xdr:nvSpPr>
        <xdr:cNvPr id="992" name="Text Box 15"/>
        <xdr:cNvSpPr txBox="1">
          <a:spLocks noChangeArrowheads="1"/>
        </xdr:cNvSpPr>
      </xdr:nvSpPr>
      <xdr:spPr bwMode="auto">
        <a:xfrm>
          <a:off x="1800225" y="115652550"/>
          <a:ext cx="952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1295400</xdr:colOff>
      <xdr:row>317</xdr:row>
      <xdr:rowOff>0</xdr:rowOff>
    </xdr:from>
    <xdr:ext cx="95250" cy="316923"/>
    <xdr:sp macro="" textlink="">
      <xdr:nvSpPr>
        <xdr:cNvPr id="993" name="Text Box 15"/>
        <xdr:cNvSpPr txBox="1">
          <a:spLocks noChangeArrowheads="1"/>
        </xdr:cNvSpPr>
      </xdr:nvSpPr>
      <xdr:spPr bwMode="auto">
        <a:xfrm>
          <a:off x="1809750" y="115652550"/>
          <a:ext cx="95250" cy="3169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99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99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99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99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99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0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0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0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0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0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0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0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0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0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0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1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1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1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1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1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1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1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1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1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2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2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2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2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2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2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2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2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2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2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3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3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3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3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3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3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3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3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3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4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4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4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4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4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4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4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4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4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4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5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5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5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5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5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5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5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5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5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5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6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6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6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6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6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06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066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067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068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069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070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071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072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073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074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075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076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077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078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079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080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081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082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083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084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085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086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087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088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089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92439</xdr:rowOff>
    </xdr:to>
    <xdr:sp macro="" textlink="">
      <xdr:nvSpPr>
        <xdr:cNvPr id="1090" name="Text Box 8"/>
        <xdr:cNvSpPr txBox="1">
          <a:spLocks noChangeArrowheads="1"/>
        </xdr:cNvSpPr>
      </xdr:nvSpPr>
      <xdr:spPr bwMode="auto">
        <a:xfrm>
          <a:off x="1819275" y="115814475"/>
          <a:ext cx="0" cy="2035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92439</xdr:rowOff>
    </xdr:to>
    <xdr:sp macro="" textlink="">
      <xdr:nvSpPr>
        <xdr:cNvPr id="1091" name="Text Box 9"/>
        <xdr:cNvSpPr txBox="1">
          <a:spLocks noChangeArrowheads="1"/>
        </xdr:cNvSpPr>
      </xdr:nvSpPr>
      <xdr:spPr bwMode="auto">
        <a:xfrm>
          <a:off x="1819275" y="115814475"/>
          <a:ext cx="0" cy="2035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82914</xdr:rowOff>
    </xdr:to>
    <xdr:sp macro="" textlink="">
      <xdr:nvSpPr>
        <xdr:cNvPr id="1092" name="Text Box 8"/>
        <xdr:cNvSpPr txBox="1">
          <a:spLocks noChangeArrowheads="1"/>
        </xdr:cNvSpPr>
      </xdr:nvSpPr>
      <xdr:spPr bwMode="auto">
        <a:xfrm>
          <a:off x="1819275" y="115814475"/>
          <a:ext cx="0" cy="2026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82914</xdr:rowOff>
    </xdr:to>
    <xdr:sp macro="" textlink="">
      <xdr:nvSpPr>
        <xdr:cNvPr id="1093" name="Text Box 9"/>
        <xdr:cNvSpPr txBox="1">
          <a:spLocks noChangeArrowheads="1"/>
        </xdr:cNvSpPr>
      </xdr:nvSpPr>
      <xdr:spPr bwMode="auto">
        <a:xfrm>
          <a:off x="1819275" y="115814475"/>
          <a:ext cx="0" cy="2026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094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095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096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097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098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099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100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101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102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103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104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105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106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107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108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109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110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111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112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113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114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115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116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117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118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119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120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121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122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123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124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125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92439</xdr:rowOff>
    </xdr:to>
    <xdr:sp macro="" textlink="">
      <xdr:nvSpPr>
        <xdr:cNvPr id="1126" name="Text Box 8"/>
        <xdr:cNvSpPr txBox="1">
          <a:spLocks noChangeArrowheads="1"/>
        </xdr:cNvSpPr>
      </xdr:nvSpPr>
      <xdr:spPr bwMode="auto">
        <a:xfrm>
          <a:off x="1819275" y="115814475"/>
          <a:ext cx="0" cy="2035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92439</xdr:rowOff>
    </xdr:to>
    <xdr:sp macro="" textlink="">
      <xdr:nvSpPr>
        <xdr:cNvPr id="1127" name="Text Box 9"/>
        <xdr:cNvSpPr txBox="1">
          <a:spLocks noChangeArrowheads="1"/>
        </xdr:cNvSpPr>
      </xdr:nvSpPr>
      <xdr:spPr bwMode="auto">
        <a:xfrm>
          <a:off x="1819275" y="115814475"/>
          <a:ext cx="0" cy="20355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82914</xdr:rowOff>
    </xdr:to>
    <xdr:sp macro="" textlink="">
      <xdr:nvSpPr>
        <xdr:cNvPr id="1128" name="Text Box 8"/>
        <xdr:cNvSpPr txBox="1">
          <a:spLocks noChangeArrowheads="1"/>
        </xdr:cNvSpPr>
      </xdr:nvSpPr>
      <xdr:spPr bwMode="auto">
        <a:xfrm>
          <a:off x="1819275" y="115814475"/>
          <a:ext cx="0" cy="2026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82914</xdr:rowOff>
    </xdr:to>
    <xdr:sp macro="" textlink="">
      <xdr:nvSpPr>
        <xdr:cNvPr id="1129" name="Text Box 9"/>
        <xdr:cNvSpPr txBox="1">
          <a:spLocks noChangeArrowheads="1"/>
        </xdr:cNvSpPr>
      </xdr:nvSpPr>
      <xdr:spPr bwMode="auto">
        <a:xfrm>
          <a:off x="1819275" y="115814475"/>
          <a:ext cx="0" cy="2026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130" name="Text Box 8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70491</xdr:rowOff>
    </xdr:to>
    <xdr:sp macro="" textlink="">
      <xdr:nvSpPr>
        <xdr:cNvPr id="1131" name="Text Box 9"/>
        <xdr:cNvSpPr txBox="1">
          <a:spLocks noChangeArrowheads="1"/>
        </xdr:cNvSpPr>
      </xdr:nvSpPr>
      <xdr:spPr bwMode="auto">
        <a:xfrm>
          <a:off x="1819275" y="115814475"/>
          <a:ext cx="0" cy="2013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132" name="Text Box 8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57651</xdr:rowOff>
    </xdr:to>
    <xdr:sp macro="" textlink="">
      <xdr:nvSpPr>
        <xdr:cNvPr id="1133" name="Text Box 9"/>
        <xdr:cNvSpPr txBox="1">
          <a:spLocks noChangeArrowheads="1"/>
        </xdr:cNvSpPr>
      </xdr:nvSpPr>
      <xdr:spPr bwMode="auto">
        <a:xfrm>
          <a:off x="1819275" y="115814475"/>
          <a:ext cx="0" cy="2000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134" name="Text Box 8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48126</xdr:rowOff>
    </xdr:to>
    <xdr:sp macro="" textlink="">
      <xdr:nvSpPr>
        <xdr:cNvPr id="1135" name="Text Box 9"/>
        <xdr:cNvSpPr txBox="1">
          <a:spLocks noChangeArrowheads="1"/>
        </xdr:cNvSpPr>
      </xdr:nvSpPr>
      <xdr:spPr bwMode="auto">
        <a:xfrm>
          <a:off x="1819275" y="115814475"/>
          <a:ext cx="0" cy="1991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136" name="Text Box 8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325</xdr:row>
      <xdr:rowOff>38601</xdr:rowOff>
    </xdr:to>
    <xdr:sp macro="" textlink="">
      <xdr:nvSpPr>
        <xdr:cNvPr id="1137" name="Text Box 9"/>
        <xdr:cNvSpPr txBox="1">
          <a:spLocks noChangeArrowheads="1"/>
        </xdr:cNvSpPr>
      </xdr:nvSpPr>
      <xdr:spPr bwMode="auto">
        <a:xfrm>
          <a:off x="1819275" y="115814475"/>
          <a:ext cx="0" cy="1981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3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3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4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4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4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4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4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4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4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4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4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4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5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5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5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5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5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5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5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5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5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5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6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6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6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6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6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6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6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6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6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6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7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7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7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7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7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7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7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7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7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7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8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8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8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8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8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8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8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8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8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8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9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9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9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9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9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9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9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9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9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19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0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0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0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0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0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0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0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0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0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0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1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1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1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1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1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1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1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1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1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1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2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2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2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2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2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2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2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2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2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2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3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3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3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3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3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3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3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3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3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4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4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4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4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4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4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4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4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4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4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5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5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5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5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5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5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5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5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5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5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6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6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6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6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6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6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6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6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6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6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7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7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7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7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7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7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7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7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7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7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8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28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8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8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8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8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8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8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8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8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9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9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9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9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9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9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9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9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9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29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0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0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0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0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0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0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0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0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0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0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1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1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1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1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1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1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1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1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1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1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2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2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2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2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2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2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2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2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2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2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3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3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3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3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3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3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3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3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3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3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4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4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4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4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44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45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46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47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48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49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50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51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52" name="Text Box 8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330</xdr:row>
      <xdr:rowOff>121355</xdr:rowOff>
    </xdr:to>
    <xdr:sp macro="" textlink="">
      <xdr:nvSpPr>
        <xdr:cNvPr id="1353" name="Text Box 9"/>
        <xdr:cNvSpPr txBox="1">
          <a:spLocks noChangeArrowheads="1"/>
        </xdr:cNvSpPr>
      </xdr:nvSpPr>
      <xdr:spPr bwMode="auto">
        <a:xfrm>
          <a:off x="1819275" y="115814475"/>
          <a:ext cx="0" cy="2874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5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5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5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5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5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5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6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6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6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6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6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6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6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6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6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6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7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7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7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7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7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7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7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7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7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7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8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8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8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8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8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8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8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8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8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8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9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9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9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9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9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9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9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9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9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39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0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0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0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0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0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0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0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0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0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0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1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1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1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1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1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1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16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17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18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19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20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21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22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24" name="Text Box 8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1304925</xdr:colOff>
      <xdr:row>318</xdr:row>
      <xdr:rowOff>0</xdr:rowOff>
    </xdr:from>
    <xdr:to>
      <xdr:col>1</xdr:col>
      <xdr:colOff>1304925</xdr:colOff>
      <xdr:row>331</xdr:row>
      <xdr:rowOff>138903</xdr:rowOff>
    </xdr:to>
    <xdr:sp macro="" textlink="">
      <xdr:nvSpPr>
        <xdr:cNvPr id="1425" name="Text Box 9"/>
        <xdr:cNvSpPr txBox="1">
          <a:spLocks noChangeArrowheads="1"/>
        </xdr:cNvSpPr>
      </xdr:nvSpPr>
      <xdr:spPr bwMode="auto">
        <a:xfrm>
          <a:off x="1819275" y="115814475"/>
          <a:ext cx="0" cy="3053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Documents%20and%20Settings\dell2\Escritorio\Mis%20documentos\presupuestos%202006\85-06%20Reh.%20y%20Ampl.%20Ac.%20Imbert%20(2da.%20alternativa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LAUDIA\Mis%20documentos\TRABAJO%20CLAUDIA\analisis%20seopc\Copia%20de%20Analisis%20PARA%20PRESUPUESTO%20OBRAS%20PUBLICA%20df%20enero%20200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01\Mis%20Documentos%20(Costos)\ADDENDAS%20ABRIL%202004\143-04%20%20ADDENDA%20NO.%201%20AC.%20%20EL%20LIMO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a\c\backup%20costos%2003\RECLAMACIONES%202005\ZONA%20II\Documents%20and%20Settings\CLAUDIA\Mis%20documentos\TRABAJO%20CLAUDIA\Garibaldy%20Bautista%20(actualizaciones)\analisis%20el%20pino%20junumuc&#25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Resort%20Bahia%20Estela%20Caribe\My%20Documents\Brian's%20Documents\RESIDENCIAL%20APARTAMENTOS\ROMANA%20DEL%20OESTE\Plaza%20Columbus\WINPROJ\Cespedes\Fiesta\Fiesta%20Area%20de%20Espectaculo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Startup" Target="PROYECTO%20PUCMM/BASE%20DATOS%20PARA%20ANALISIS/BASE%20DATOS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OEL\Mis%20documentos\Documents%20and%20Settings\Joel%20Francisco\Mis%20documentos\Documents%20and%20Settings\CLAUDIA\Mis%20documentos\TRABAJO%20CLAUDIA\analisis%20seopc\Copia%20de%20Analisis%20PARA%20PRESUPUESTO%20OBRAS%20PUBLICA%20df%20enero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ell2\Escritorio\Mis%20documentos\presupuestos%202006\85-06%20Reh.%20y%20Ampl.%20Ac.%20Imbert%20(2da.%20alternativa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Mis%20Documentos\Mis%20archivos%20recibidos\VillaVinicioCastillo(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BRIAN\D\My%20Documents\Documentos%20En%20Uso\Escuelas%20Publicas\Escuelas%20Armenteros%20Tony%20Hernandez\LOLIN%20NAVE%20PTA%20CAN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lvita\c\backup%20costos%2003\RECLAMACIONES%202006\ZONA%20III\rec%201%20al%2098-05%20terminacion%20ac.%20la%20cueva%20de%20cevicos%202da.%20etapa%20ac.%20mult.%20guanabano-%20cruce%20de%20maguaca%20parte%20b%20y%20guanabano%20como%20ext.%20al%20ac.%20la%20cueva%20de%20cevico%2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TRABAJOS\Transfer\Costos\Proyectos\Galerias\presu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TO\IMBERT_PEAD_21abr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-costos-05\servidor%20de%20red%20de%20costos%20(ervita)\MIS%20DOCUMENTOS\PROYECTO%20TERMINACION%20SOFTBALL%20COJPD\PRESUPUESTO%20MODIFICADO\PRESUPUESTO_FEDOSA_14NOV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IAN\C\BASE%20DATOS%20PARA%20ANALISIS\BASE%20DATO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VR\My%20Documents\ACUEDUCTO%20INCA\PROYECTO\IMBERT_PEAD_21abr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ROYECTO\IMBERT_PEAD_21abr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analisis%20seopc\Copia%20de%20Analisis%20PARA%20PRESUPUESTO%20OBRAS%20PUBLICA%20df%20enero%20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os3\C\Documents%20and%20Settings\costos\Mis%20documentos\claudia\Garibaldy%20Bautista%20(Costos)\analisis%20el%20pino%20junumuc&#250;%20(version%20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CLAUDIA\Mis%20documentos\TRABAJO%20CLAUDIA\Garibaldy%20Bautista%20(actualizaciones)\analisis%20el%20pino%20junumuc&#25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pa-fs02\Documents%20and%20Settings\JOEL\Mis%20documentos\Documents%20and%20Settings\Joel%20Francisco\Mis%20documentos\Documents%20and%20Settings\CLAUDIA\Mis%20documentos\TRABAJO%20CLAUDIA\Garibaldy%20Bautista%20(actualizaciones)\analisis%20el%20pino%20junumuc&#2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Hoja1"/>
      <sheetName val="Hoja2"/>
      <sheetName val="Hoja3"/>
    </sheetNames>
    <sheetDataSet>
      <sheetData sheetId="0"/>
      <sheetData sheetId="1" refreshError="1">
        <row r="561">
          <cell r="D561">
            <v>36.01</v>
          </cell>
        </row>
        <row r="563">
          <cell r="D563">
            <v>349440</v>
          </cell>
        </row>
        <row r="568">
          <cell r="D568">
            <v>448000</v>
          </cell>
        </row>
      </sheetData>
      <sheetData sheetId="2"/>
      <sheetData sheetId="3"/>
      <sheetData sheetId="4"/>
      <sheetData sheetId="5"/>
      <sheetData sheetId="6"/>
      <sheetData sheetId="7">
        <row r="568">
          <cell r="D568" t="str">
            <v>m3</v>
          </cell>
        </row>
      </sheetData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DENDA"/>
      <sheetName val="CADRO EXPLICATIVO"/>
      <sheetName val="Módulo1"/>
      <sheetName val="INS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  <sheetName val="ADDENDA"/>
      <sheetName val="Ana. blocks y termin."/>
      <sheetName val="Costos Mano de Obra"/>
      <sheetName val="Insumos materiales"/>
      <sheetName val="Ana. Horm mexc mort"/>
      <sheetName val="Ins"/>
      <sheetName val="Insumos"/>
      <sheetName val="Análisis"/>
      <sheetName val="Cabañas simple Tipo 2"/>
      <sheetName val="Cabañas simple Tipo 3"/>
      <sheetName val="Cabañas Vice Presidenciales"/>
      <sheetName val="Sheet1"/>
    </sheetNames>
    <sheetDataSet>
      <sheetData sheetId="0" refreshError="1">
        <row r="41">
          <cell r="B41">
            <v>9800</v>
          </cell>
        </row>
        <row r="42">
          <cell r="B42">
            <v>1410</v>
          </cell>
        </row>
        <row r="90">
          <cell r="B90">
            <v>165</v>
          </cell>
        </row>
        <row r="91">
          <cell r="B91">
            <v>2000</v>
          </cell>
        </row>
        <row r="103">
          <cell r="B103">
            <v>34.426229508196727</v>
          </cell>
        </row>
        <row r="104">
          <cell r="B104">
            <v>7</v>
          </cell>
        </row>
      </sheetData>
      <sheetData sheetId="1" refreshError="1">
        <row r="11">
          <cell r="B11">
            <v>1140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U"/>
      <sheetName val="MO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 refreshError="1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EJERCICIO"/>
      <sheetName val="MACHOTE"/>
      <sheetName val="Mov. tierra"/>
      <sheetName val="H.A."/>
      <sheetName val="Cuantia de Acero"/>
      <sheetName val="Muros y Term"/>
      <sheetName val="Ventanas"/>
      <sheetName val="techos"/>
      <sheetName val="pi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  <sheetName val="LISTADO INSUMOS DEL 2000"/>
      <sheetName val="COSTO INDIRECTO"/>
      <sheetName val="OPERADORES EQUIPOS"/>
      <sheetName val="Listado Equipos a utilizar"/>
      <sheetName val="Insumos"/>
    </sheetNames>
    <sheetDataSet>
      <sheetData sheetId="0" refreshError="1">
        <row r="767">
          <cell r="D767">
            <v>20</v>
          </cell>
        </row>
        <row r="770">
          <cell r="D770">
            <v>45.14</v>
          </cell>
        </row>
      </sheetData>
      <sheetData sheetId="1" refreshError="1">
        <row r="10">
          <cell r="C10">
            <v>350</v>
          </cell>
        </row>
      </sheetData>
      <sheetData sheetId="2" refreshError="1"/>
      <sheetData sheetId="3" refreshError="1">
        <row r="212">
          <cell r="H212">
            <v>2563.4295469815961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"/>
      <sheetName val="POLIETILENO"/>
      <sheetName val="Analisis formato"/>
      <sheetName val="REGISTROS DE LADRILLOS Y H.A. "/>
      <sheetName val="ANCLAJES DE H.A."/>
      <sheetName val=" MOVIMIENTO DE TIERRA EQUIP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illa"/>
      <sheetName val="Terraza"/>
      <sheetName val="Marquesina"/>
      <sheetName val="Gazebo"/>
      <sheetName val="Piscina &amp; Jacuzzi"/>
      <sheetName val="Insumos"/>
      <sheetName val="Cotizaciones"/>
      <sheetName val="M.O."/>
      <sheetName val="ATC"/>
      <sheetName val="Mediciones 1er Nivel"/>
      <sheetName val="Mediciones 2do Nivel"/>
      <sheetName val="Mediciones Terraza"/>
      <sheetName val="Mediciones Marquesinas"/>
      <sheetName val="Mediciones Gazebo"/>
      <sheetName val="Mediciones Piscina"/>
      <sheetName val="Albañilería"/>
      <sheetName val="Bloques"/>
      <sheetName val="Columnas"/>
      <sheetName val="Losas"/>
      <sheetName val="Materiales &amp; Tranporte"/>
      <sheetName val="Muros"/>
      <sheetName val="Otros"/>
      <sheetName val="Pisos &amp; Revestimientos"/>
      <sheetName val="Vigas"/>
      <sheetName val="Zapatas"/>
      <sheetName val="Cuantía Acero"/>
      <sheetName val="Cotización Acero"/>
      <sheetName val="IS Villa"/>
      <sheetName val="IS Gazebo"/>
      <sheetName val="I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LUZINC"/>
      <sheetName val="ANALISIS ACERO"/>
      <sheetName val="propuesta"/>
      <sheetName val="peso"/>
      <sheetName val="Insumo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REC. 1"/>
      <sheetName val="Analisis REC 1"/>
      <sheetName val="EXC. A MANO"/>
      <sheetName val="Módulo1"/>
      <sheetName val="Insumos"/>
    </sheetNames>
    <sheetDataSet>
      <sheetData sheetId="0" refreshError="1">
        <row r="9">
          <cell r="O9" t="str">
            <v>HTA1..M11~</v>
          </cell>
        </row>
      </sheetData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  <sheetName val="PBlanco"/>
      <sheetName val="Sheet2"/>
      <sheetName val="POriginal"/>
      <sheetName val="PActualizado"/>
      <sheetName val="Comparación"/>
      <sheetName val="Gastos Generales"/>
      <sheetName val="Cub. 01"/>
      <sheetName val="Adicional"/>
      <sheetName val="Analisis Costo"/>
      <sheetName val="FCC-005 ANDAMIOS"/>
      <sheetName val="FCC-002 ACERO"/>
      <sheetName val="FCC-004 CALZOS"/>
      <sheetName val="med.mov.de tierras"/>
      <sheetName val="Materiales"/>
      <sheetName val="Trabajos Generales"/>
      <sheetName val="ANALPRECIO"/>
      <sheetName val="Labor FD1"/>
      <sheetName val="Meses"/>
      <sheetName val="MO"/>
      <sheetName val="Salarios"/>
      <sheetName val="Gastos_Generales"/>
      <sheetName val="Cub__01"/>
      <sheetName val="Analisis_Costo"/>
      <sheetName val="Senalizacion"/>
      <sheetName val="PRESUPUESTO"/>
      <sheetName val="peso"/>
    </sheetNames>
    <sheetDataSet>
      <sheetData sheetId="0" refreshError="1">
        <row r="4">
          <cell r="A4" t="str">
            <v>Id.</v>
          </cell>
          <cell r="B4" t="str">
            <v>Descripción</v>
          </cell>
          <cell r="C4" t="str">
            <v>Ud</v>
          </cell>
          <cell r="D4" t="str">
            <v>Factor</v>
          </cell>
          <cell r="E4" t="str">
            <v>Precio Base</v>
          </cell>
          <cell r="F4" t="str">
            <v>Precio</v>
          </cell>
        </row>
        <row r="5">
          <cell r="A5" t="str">
            <v>AC</v>
          </cell>
          <cell r="B5" t="str">
            <v>ACEROS Y ALAMBRE DULCE</v>
          </cell>
          <cell r="D5" t="str">
            <v/>
          </cell>
          <cell r="F5" t="str">
            <v/>
          </cell>
        </row>
        <row r="6">
          <cell r="A6" t="str">
            <v>AC01.001</v>
          </cell>
          <cell r="B6" t="str">
            <v>Acero de 1/4" grado 40</v>
          </cell>
          <cell r="C6" t="str">
            <v>qq</v>
          </cell>
          <cell r="D6">
            <v>1</v>
          </cell>
          <cell r="E6">
            <v>145</v>
          </cell>
          <cell r="F6">
            <v>145</v>
          </cell>
        </row>
        <row r="7">
          <cell r="A7" t="str">
            <v>AC01.002</v>
          </cell>
          <cell r="B7" t="str">
            <v>Acero grado 40</v>
          </cell>
          <cell r="C7" t="str">
            <v>qq</v>
          </cell>
          <cell r="D7">
            <v>1</v>
          </cell>
          <cell r="E7">
            <v>270</v>
          </cell>
          <cell r="F7">
            <v>270</v>
          </cell>
        </row>
        <row r="8">
          <cell r="A8" t="str">
            <v>AC01.003</v>
          </cell>
          <cell r="B8" t="str">
            <v>Mallas Electrosoldadas</v>
          </cell>
          <cell r="C8" t="str">
            <v>qq</v>
          </cell>
          <cell r="D8">
            <v>1</v>
          </cell>
          <cell r="E8">
            <v>428</v>
          </cell>
          <cell r="F8">
            <v>428</v>
          </cell>
        </row>
        <row r="9">
          <cell r="A9" t="str">
            <v>AC01.008</v>
          </cell>
          <cell r="B9" t="str">
            <v>Alambre dulce(precio por compra de quintales)</v>
          </cell>
          <cell r="C9" t="str">
            <v>lb</v>
          </cell>
          <cell r="D9">
            <v>1</v>
          </cell>
          <cell r="E9">
            <v>6</v>
          </cell>
          <cell r="F9">
            <v>6</v>
          </cell>
        </row>
        <row r="10">
          <cell r="A10" t="str">
            <v>AC01.009</v>
          </cell>
          <cell r="B10" t="str">
            <v>Coloc acero normal</v>
          </cell>
          <cell r="C10" t="str">
            <v>qq</v>
          </cell>
          <cell r="D10">
            <v>1</v>
          </cell>
          <cell r="E10">
            <v>45</v>
          </cell>
          <cell r="F10">
            <v>45</v>
          </cell>
        </row>
        <row r="11">
          <cell r="A11" t="str">
            <v>AC01.010</v>
          </cell>
          <cell r="B11" t="str">
            <v>Coloc acero en malla.</v>
          </cell>
          <cell r="C11" t="str">
            <v>qq</v>
          </cell>
          <cell r="D11">
            <v>1</v>
          </cell>
          <cell r="E11">
            <v>89</v>
          </cell>
          <cell r="F11">
            <v>89</v>
          </cell>
        </row>
        <row r="12">
          <cell r="A12" t="str">
            <v>AC01.011</v>
          </cell>
          <cell r="B12" t="str">
            <v>Coloc acero dinteles y vigas amarre</v>
          </cell>
          <cell r="C12" t="str">
            <v>m</v>
          </cell>
          <cell r="D12">
            <v>1</v>
          </cell>
          <cell r="E12">
            <v>24</v>
          </cell>
          <cell r="F12">
            <v>24</v>
          </cell>
        </row>
        <row r="13">
          <cell r="A13" t="str">
            <v>AC01.012</v>
          </cell>
          <cell r="B13" t="str">
            <v>Coloc acero de 1/4" en piso o losa</v>
          </cell>
          <cell r="C13" t="str">
            <v>qq</v>
          </cell>
          <cell r="D13">
            <v>1</v>
          </cell>
          <cell r="E13">
            <v>77</v>
          </cell>
          <cell r="F13">
            <v>77</v>
          </cell>
        </row>
        <row r="14">
          <cell r="A14" t="str">
            <v>AC01.013</v>
          </cell>
          <cell r="B14" t="str">
            <v>Coloc acero en rampas de escaleras</v>
          </cell>
          <cell r="C14" t="str">
            <v>u</v>
          </cell>
          <cell r="D14">
            <v>1</v>
          </cell>
          <cell r="E14">
            <v>175</v>
          </cell>
          <cell r="F14">
            <v>175</v>
          </cell>
        </row>
        <row r="15">
          <cell r="A15" t="str">
            <v>AC01.014</v>
          </cell>
          <cell r="B15" t="str">
            <v>Subir acero por planta</v>
          </cell>
          <cell r="C15" t="str">
            <v>qq</v>
          </cell>
          <cell r="D15">
            <v>1</v>
          </cell>
          <cell r="E15">
            <v>3.2</v>
          </cell>
          <cell r="F15">
            <v>3.2</v>
          </cell>
        </row>
        <row r="16">
          <cell r="A16" t="str">
            <v>AG</v>
          </cell>
          <cell r="B16" t="str">
            <v>AGREGADOS</v>
          </cell>
          <cell r="D16" t="str">
            <v/>
          </cell>
          <cell r="F16" t="str">
            <v/>
          </cell>
        </row>
        <row r="17">
          <cell r="A17" t="str">
            <v>AG01.001</v>
          </cell>
          <cell r="B17" t="str">
            <v>Arena triturada y lavada especial para hormigones</v>
          </cell>
          <cell r="C17" t="str">
            <v>m3</v>
          </cell>
          <cell r="D17">
            <v>1.08</v>
          </cell>
          <cell r="E17">
            <v>160</v>
          </cell>
          <cell r="F17">
            <v>172.8</v>
          </cell>
        </row>
        <row r="18">
          <cell r="A18" t="str">
            <v>AG01.002</v>
          </cell>
          <cell r="B18" t="str">
            <v>Arena gruesa lavada</v>
          </cell>
          <cell r="C18" t="str">
            <v>m3</v>
          </cell>
          <cell r="D18">
            <v>1.08</v>
          </cell>
          <cell r="E18">
            <v>160</v>
          </cell>
          <cell r="F18">
            <v>172.8</v>
          </cell>
        </row>
        <row r="19">
          <cell r="A19" t="str">
            <v>AG01.003</v>
          </cell>
          <cell r="B19" t="str">
            <v>Arena fina de Manoguayabo para empañetes</v>
          </cell>
          <cell r="C19" t="str">
            <v>m3</v>
          </cell>
          <cell r="D19">
            <v>1</v>
          </cell>
          <cell r="E19">
            <v>205</v>
          </cell>
          <cell r="F19">
            <v>205</v>
          </cell>
        </row>
        <row r="20">
          <cell r="A20" t="str">
            <v>AG01.004</v>
          </cell>
          <cell r="B20" t="str">
            <v>Arena itabo, de mina</v>
          </cell>
          <cell r="C20" t="str">
            <v>m3</v>
          </cell>
          <cell r="D20">
            <v>1.08</v>
          </cell>
          <cell r="E20">
            <v>115</v>
          </cell>
          <cell r="F20">
            <v>124.2</v>
          </cell>
        </row>
        <row r="21">
          <cell r="A21" t="str">
            <v>AG02.001</v>
          </cell>
          <cell r="B21" t="str">
            <v>Caliche</v>
          </cell>
          <cell r="C21" t="str">
            <v>m3</v>
          </cell>
          <cell r="D21">
            <v>1.08</v>
          </cell>
          <cell r="E21">
            <v>83.33</v>
          </cell>
          <cell r="F21">
            <v>90</v>
          </cell>
        </row>
        <row r="22">
          <cell r="A22" t="str">
            <v>AG03.001</v>
          </cell>
          <cell r="B22" t="str">
            <v>Grava 3/4" - 3/8" triturada</v>
          </cell>
          <cell r="C22" t="str">
            <v>m3</v>
          </cell>
          <cell r="D22">
            <v>1.08</v>
          </cell>
          <cell r="E22">
            <v>160</v>
          </cell>
          <cell r="F22">
            <v>172.8</v>
          </cell>
        </row>
        <row r="23">
          <cell r="A23" t="str">
            <v>AG03.002</v>
          </cell>
          <cell r="B23" t="str">
            <v>Cascajo de mina</v>
          </cell>
          <cell r="C23" t="str">
            <v>m3</v>
          </cell>
          <cell r="D23">
            <v>1</v>
          </cell>
          <cell r="E23">
            <v>108</v>
          </cell>
          <cell r="F23">
            <v>108</v>
          </cell>
        </row>
        <row r="24">
          <cell r="A24" t="str">
            <v>AG03.003</v>
          </cell>
          <cell r="B24" t="str">
            <v>Material para relleno</v>
          </cell>
          <cell r="C24" t="str">
            <v>m3E</v>
          </cell>
          <cell r="D24">
            <v>1</v>
          </cell>
          <cell r="E24">
            <v>192.94</v>
          </cell>
          <cell r="F24">
            <v>192.94</v>
          </cell>
        </row>
        <row r="25">
          <cell r="A25" t="str">
            <v>AG99.001</v>
          </cell>
          <cell r="B25" t="str">
            <v>Bote de materiales</v>
          </cell>
          <cell r="C25" t="str">
            <v>m3</v>
          </cell>
          <cell r="D25">
            <v>1</v>
          </cell>
          <cell r="E25">
            <v>80</v>
          </cell>
          <cell r="F25">
            <v>80</v>
          </cell>
        </row>
        <row r="27">
          <cell r="A27" t="str">
            <v>MT</v>
          </cell>
          <cell r="B27" t="str">
            <v>MOVIMIENTO DE TIERRA</v>
          </cell>
        </row>
        <row r="28">
          <cell r="A28" t="str">
            <v>MT01.001</v>
          </cell>
          <cell r="B28" t="str">
            <v>Carguío</v>
          </cell>
          <cell r="C28" t="str">
            <v>m3E</v>
          </cell>
          <cell r="D28">
            <v>1</v>
          </cell>
          <cell r="E28">
            <v>20</v>
          </cell>
          <cell r="F28">
            <v>20</v>
          </cell>
        </row>
        <row r="29">
          <cell r="A29" t="str">
            <v>MT01.002</v>
          </cell>
          <cell r="B29" t="str">
            <v>Arranque</v>
          </cell>
          <cell r="C29" t="str">
            <v>m3E</v>
          </cell>
          <cell r="D29">
            <v>1</v>
          </cell>
          <cell r="E29">
            <v>4</v>
          </cell>
          <cell r="F29">
            <v>4</v>
          </cell>
        </row>
        <row r="30">
          <cell r="A30" t="str">
            <v>MT01.003</v>
          </cell>
          <cell r="B30" t="str">
            <v>Acarreo Adicional en Ciudad</v>
          </cell>
          <cell r="C30" t="str">
            <v>m3E-Km</v>
          </cell>
          <cell r="D30">
            <v>1</v>
          </cell>
          <cell r="E30">
            <v>3</v>
          </cell>
          <cell r="F30">
            <v>3</v>
          </cell>
        </row>
        <row r="38">
          <cell r="A38" t="str">
            <v>EQ</v>
          </cell>
          <cell r="B38" t="str">
            <v>COSTO HORARIO DE MAQUINARIA</v>
          </cell>
        </row>
        <row r="39">
          <cell r="A39" t="str">
            <v>EQ01.</v>
          </cell>
          <cell r="B39" t="str">
            <v>EQUIPOS PROPIOS</v>
          </cell>
        </row>
        <row r="40">
          <cell r="A40" t="str">
            <v>EQ01.001</v>
          </cell>
          <cell r="B40" t="str">
            <v>Retroexcavadora</v>
          </cell>
          <cell r="C40" t="str">
            <v>hr</v>
          </cell>
          <cell r="D40">
            <v>1</v>
          </cell>
          <cell r="E40">
            <v>1200</v>
          </cell>
          <cell r="F40">
            <v>1200</v>
          </cell>
        </row>
        <row r="41">
          <cell r="A41" t="str">
            <v>EQ01.002</v>
          </cell>
          <cell r="B41" t="str">
            <v>Compresor</v>
          </cell>
          <cell r="C41" t="str">
            <v>hr</v>
          </cell>
          <cell r="D41">
            <v>1</v>
          </cell>
          <cell r="E41">
            <v>1200</v>
          </cell>
          <cell r="F41">
            <v>1200</v>
          </cell>
        </row>
        <row r="42">
          <cell r="A42" t="str">
            <v>EQ02.001</v>
          </cell>
          <cell r="B42" t="str">
            <v>Ligadora de 2 fundas</v>
          </cell>
          <cell r="C42" t="str">
            <v>hr</v>
          </cell>
          <cell r="D42">
            <v>1</v>
          </cell>
          <cell r="E42">
            <v>108.58</v>
          </cell>
          <cell r="F42">
            <v>108.58</v>
          </cell>
        </row>
        <row r="43">
          <cell r="A43" t="str">
            <v>EQ02.002</v>
          </cell>
          <cell r="B43" t="str">
            <v>Winche</v>
          </cell>
          <cell r="C43" t="str">
            <v>hr</v>
          </cell>
          <cell r="D43">
            <v>1</v>
          </cell>
          <cell r="E43">
            <v>86.79</v>
          </cell>
          <cell r="F43">
            <v>86.79</v>
          </cell>
        </row>
        <row r="44">
          <cell r="A44" t="str">
            <v>EQ03.001</v>
          </cell>
          <cell r="B44" t="str">
            <v>Compactador de Mano (12"x12")</v>
          </cell>
          <cell r="C44" t="str">
            <v>hr</v>
          </cell>
          <cell r="D44">
            <v>1</v>
          </cell>
          <cell r="E44">
            <v>112.5</v>
          </cell>
          <cell r="F44">
            <v>112.5</v>
          </cell>
        </row>
        <row r="49">
          <cell r="A49" t="str">
            <v>JD</v>
          </cell>
          <cell r="B49" t="str">
            <v>JORNALES DIARIOS</v>
          </cell>
        </row>
        <row r="50">
          <cell r="A50" t="str">
            <v>JD01.001</v>
          </cell>
          <cell r="B50" t="str">
            <v>Jornal diario TECNICO NO CALIFICADO O PEON (TNC)</v>
          </cell>
          <cell r="C50" t="str">
            <v>Día</v>
          </cell>
          <cell r="D50">
            <v>1</v>
          </cell>
          <cell r="E50">
            <v>125</v>
          </cell>
          <cell r="F50">
            <v>125</v>
          </cell>
        </row>
        <row r="51">
          <cell r="A51" t="str">
            <v>JD01.002</v>
          </cell>
          <cell r="B51" t="str">
            <v>Jornal diario TECNICO CALIFICADO (TC)</v>
          </cell>
          <cell r="C51" t="str">
            <v>Día</v>
          </cell>
          <cell r="D51">
            <v>1</v>
          </cell>
          <cell r="E51">
            <v>135</v>
          </cell>
          <cell r="F51">
            <v>135</v>
          </cell>
        </row>
        <row r="52">
          <cell r="A52" t="str">
            <v>JD01.003</v>
          </cell>
          <cell r="B52" t="str">
            <v>Jornal diario AYUDANTE (AY)</v>
          </cell>
          <cell r="C52" t="str">
            <v>Día</v>
          </cell>
          <cell r="D52">
            <v>1</v>
          </cell>
          <cell r="E52">
            <v>150</v>
          </cell>
          <cell r="F52">
            <v>150</v>
          </cell>
        </row>
        <row r="53">
          <cell r="A53" t="str">
            <v>JD01.004</v>
          </cell>
          <cell r="B53" t="str">
            <v>Jornal diario Operario de TERCERA CATEGORIA (OP3)</v>
          </cell>
          <cell r="C53" t="str">
            <v>Día</v>
          </cell>
          <cell r="D53">
            <v>1</v>
          </cell>
          <cell r="E53">
            <v>175</v>
          </cell>
          <cell r="F53">
            <v>175</v>
          </cell>
        </row>
        <row r="54">
          <cell r="A54" t="str">
            <v>JD01.005</v>
          </cell>
          <cell r="B54" t="str">
            <v>Jornal diario Operario de SEGUNDA CATEGORIA (OP2)</v>
          </cell>
          <cell r="C54" t="str">
            <v>Día</v>
          </cell>
          <cell r="D54">
            <v>1</v>
          </cell>
          <cell r="E54">
            <v>250</v>
          </cell>
          <cell r="F54">
            <v>250</v>
          </cell>
        </row>
        <row r="55">
          <cell r="A55" t="str">
            <v>JD01.006</v>
          </cell>
          <cell r="B55" t="str">
            <v>Jornal diario Operario de PRIMERA CATEGORIA (OP1)</v>
          </cell>
          <cell r="C55" t="str">
            <v>Día</v>
          </cell>
          <cell r="D55">
            <v>1</v>
          </cell>
          <cell r="E55">
            <v>300</v>
          </cell>
          <cell r="F55">
            <v>300</v>
          </cell>
        </row>
        <row r="56">
          <cell r="A56" t="str">
            <v>JD01.007</v>
          </cell>
          <cell r="B56" t="str">
            <v>Jornal diario MAESTRO</v>
          </cell>
          <cell r="C56" t="str">
            <v>Día</v>
          </cell>
          <cell r="D56">
            <v>1</v>
          </cell>
          <cell r="E56">
            <v>350</v>
          </cell>
          <cell r="F56">
            <v>350</v>
          </cell>
        </row>
        <row r="57">
          <cell r="A57" t="str">
            <v>JD01.008</v>
          </cell>
          <cell r="B57" t="str">
            <v>Brigada de Topografía</v>
          </cell>
          <cell r="C57" t="str">
            <v>Día</v>
          </cell>
          <cell r="D57">
            <v>1</v>
          </cell>
          <cell r="E57">
            <v>1000</v>
          </cell>
          <cell r="F57">
            <v>1000</v>
          </cell>
        </row>
        <row r="68">
          <cell r="A68" t="str">
            <v>AL</v>
          </cell>
          <cell r="B68" t="str">
            <v>ALFARERIA</v>
          </cell>
          <cell r="D68" t="str">
            <v/>
          </cell>
          <cell r="F68" t="str">
            <v/>
          </cell>
        </row>
        <row r="69">
          <cell r="A69" t="str">
            <v>AL01.001</v>
          </cell>
          <cell r="B69" t="str">
            <v>Ladrillos macisos 2" x 4" x 8"</v>
          </cell>
          <cell r="C69" t="str">
            <v>u</v>
          </cell>
          <cell r="D69">
            <v>1</v>
          </cell>
          <cell r="E69">
            <v>4</v>
          </cell>
          <cell r="F69">
            <v>4</v>
          </cell>
        </row>
        <row r="70">
          <cell r="A70" t="str">
            <v>AL01.002</v>
          </cell>
          <cell r="B70" t="str">
            <v>Ladrillos biscochos 2" x 2" x 8"</v>
          </cell>
          <cell r="C70" t="str">
            <v>u</v>
          </cell>
          <cell r="D70">
            <v>1</v>
          </cell>
          <cell r="E70">
            <v>3.3</v>
          </cell>
          <cell r="F70">
            <v>3.3</v>
          </cell>
        </row>
        <row r="71">
          <cell r="A71" t="str">
            <v>AL01.003</v>
          </cell>
          <cell r="B71" t="str">
            <v>Losas de barro tipo Feria grande</v>
          </cell>
          <cell r="C71" t="str">
            <v>u</v>
          </cell>
          <cell r="D71">
            <v>1</v>
          </cell>
          <cell r="E71">
            <v>3.1</v>
          </cell>
          <cell r="F71">
            <v>3.1</v>
          </cell>
        </row>
        <row r="72">
          <cell r="A72" t="str">
            <v>AL01.004</v>
          </cell>
          <cell r="B72" t="str">
            <v>Losa de barro tipo feria pequeña</v>
          </cell>
          <cell r="C72" t="str">
            <v>u</v>
          </cell>
          <cell r="D72">
            <v>1</v>
          </cell>
          <cell r="E72">
            <v>1.3</v>
          </cell>
          <cell r="F72">
            <v>1.3</v>
          </cell>
        </row>
        <row r="73">
          <cell r="A73" t="str">
            <v>AL01.005</v>
          </cell>
          <cell r="B73" t="str">
            <v>Losa de barro exagonal grande</v>
          </cell>
          <cell r="C73" t="str">
            <v>u</v>
          </cell>
          <cell r="D73">
            <v>1</v>
          </cell>
          <cell r="E73">
            <v>3.5</v>
          </cell>
          <cell r="F73">
            <v>3.5</v>
          </cell>
        </row>
        <row r="74">
          <cell r="A74" t="str">
            <v>AL01.006</v>
          </cell>
          <cell r="B74" t="str">
            <v>Losa de barro exagonal  pequeña.</v>
          </cell>
          <cell r="C74" t="str">
            <v>u</v>
          </cell>
          <cell r="D74">
            <v>1</v>
          </cell>
          <cell r="E74">
            <v>1.6</v>
          </cell>
          <cell r="F74">
            <v>1.6</v>
          </cell>
        </row>
        <row r="75">
          <cell r="A75" t="str">
            <v>AL01.007</v>
          </cell>
          <cell r="B75" t="str">
            <v>Losa de barro de 8" x 8"</v>
          </cell>
          <cell r="C75" t="str">
            <v>u</v>
          </cell>
          <cell r="D75">
            <v>1</v>
          </cell>
          <cell r="E75">
            <v>3.5</v>
          </cell>
          <cell r="F75">
            <v>3.5</v>
          </cell>
        </row>
        <row r="76">
          <cell r="A76" t="str">
            <v>AL01.008</v>
          </cell>
          <cell r="B76" t="str">
            <v>Zócalos de barro de 10 1/2" x 3"</v>
          </cell>
          <cell r="C76" t="str">
            <v>u</v>
          </cell>
          <cell r="D76">
            <v>1</v>
          </cell>
          <cell r="E76">
            <v>3</v>
          </cell>
          <cell r="F76">
            <v>3</v>
          </cell>
        </row>
        <row r="77">
          <cell r="A77" t="str">
            <v>AL01.009</v>
          </cell>
          <cell r="B77" t="str">
            <v>Calados corrientes de barro en 6" x 6" x 6"</v>
          </cell>
          <cell r="C77" t="str">
            <v>u</v>
          </cell>
          <cell r="D77">
            <v>1</v>
          </cell>
          <cell r="E77">
            <v>3.74</v>
          </cell>
          <cell r="F77">
            <v>3.74</v>
          </cell>
        </row>
        <row r="78">
          <cell r="A78" t="str">
            <v>AL01.010</v>
          </cell>
          <cell r="B78" t="str">
            <v>Calados corrientes de barro en 8" x 8" x 6"</v>
          </cell>
          <cell r="C78" t="str">
            <v>u</v>
          </cell>
          <cell r="D78">
            <v>1</v>
          </cell>
          <cell r="E78">
            <v>5.0199999999999996</v>
          </cell>
          <cell r="F78">
            <v>5.0199999999999996</v>
          </cell>
        </row>
        <row r="79">
          <cell r="A79" t="str">
            <v>AL01.011</v>
          </cell>
          <cell r="B79" t="str">
            <v>Tejas de 14"</v>
          </cell>
          <cell r="C79" t="str">
            <v>u</v>
          </cell>
          <cell r="D79">
            <v>1</v>
          </cell>
          <cell r="E79">
            <v>4.2</v>
          </cell>
          <cell r="F79">
            <v>4.2</v>
          </cell>
        </row>
        <row r="80">
          <cell r="A80" t="str">
            <v>AL01.012</v>
          </cell>
          <cell r="B80" t="str">
            <v>Caballete de 1', para tejas "Floridianas"</v>
          </cell>
          <cell r="C80" t="str">
            <v>u</v>
          </cell>
          <cell r="D80">
            <v>1</v>
          </cell>
          <cell r="E80">
            <v>13.2</v>
          </cell>
          <cell r="F80">
            <v>13.2</v>
          </cell>
        </row>
        <row r="81">
          <cell r="A81" t="str">
            <v>BF</v>
          </cell>
          <cell r="B81" t="str">
            <v>BAÑO, FREGADERO Y CALENTADOR</v>
          </cell>
          <cell r="D81" t="str">
            <v/>
          </cell>
          <cell r="F81" t="str">
            <v/>
          </cell>
        </row>
        <row r="82">
          <cell r="A82" t="str">
            <v>BF01.</v>
          </cell>
          <cell r="B82" t="str">
            <v>Baños</v>
          </cell>
          <cell r="D82" t="str">
            <v/>
          </cell>
          <cell r="F82" t="str">
            <v/>
          </cell>
        </row>
        <row r="83">
          <cell r="A83" t="str">
            <v>BF01.001</v>
          </cell>
          <cell r="B83" t="str">
            <v>Juego baño, 3 pzas. Color, sin Accesorios</v>
          </cell>
          <cell r="C83" t="str">
            <v>jgo</v>
          </cell>
          <cell r="D83">
            <v>1</v>
          </cell>
          <cell r="E83">
            <v>4840</v>
          </cell>
          <cell r="F83">
            <v>4840</v>
          </cell>
        </row>
        <row r="84">
          <cell r="A84" t="str">
            <v>BF01.002</v>
          </cell>
          <cell r="B84" t="str">
            <v>Juego baño 3 pzas. Blanco, sin Accesorios</v>
          </cell>
          <cell r="C84" t="str">
            <v>jgo</v>
          </cell>
          <cell r="D84">
            <v>1</v>
          </cell>
          <cell r="E84">
            <v>4610</v>
          </cell>
          <cell r="F84">
            <v>4610</v>
          </cell>
        </row>
        <row r="85">
          <cell r="A85" t="str">
            <v>BF01.003</v>
          </cell>
          <cell r="B85" t="str">
            <v>Inodoro Color, corriente, "Isabela", con tapa, sin accesorios</v>
          </cell>
          <cell r="C85" t="str">
            <v>u</v>
          </cell>
          <cell r="D85">
            <v>1</v>
          </cell>
          <cell r="E85">
            <v>1365</v>
          </cell>
          <cell r="F85">
            <v>1365</v>
          </cell>
        </row>
        <row r="86">
          <cell r="A86" t="str">
            <v>BF01.004</v>
          </cell>
          <cell r="B86" t="str">
            <v>Inodoro Blanco, con tapa, "Simplex",sin accesorios</v>
          </cell>
          <cell r="C86" t="str">
            <v>u</v>
          </cell>
          <cell r="D86">
            <v>1</v>
          </cell>
          <cell r="E86">
            <v>1065</v>
          </cell>
          <cell r="F86">
            <v>1065</v>
          </cell>
        </row>
        <row r="87">
          <cell r="A87" t="str">
            <v>BF01.005</v>
          </cell>
          <cell r="B87" t="str">
            <v>Inodoro Blanco sin tapa, "Simplex", sin accesorios</v>
          </cell>
          <cell r="C87" t="str">
            <v>u</v>
          </cell>
          <cell r="D87">
            <v>1</v>
          </cell>
          <cell r="E87">
            <v>975</v>
          </cell>
          <cell r="F87">
            <v>975</v>
          </cell>
        </row>
        <row r="88">
          <cell r="A88" t="str">
            <v>BF01.006</v>
          </cell>
          <cell r="B88" t="str">
            <v>Inodoro Color, Alargado, con tapa, "Royal",sin accesorios</v>
          </cell>
          <cell r="C88" t="str">
            <v>u</v>
          </cell>
          <cell r="D88">
            <v>1</v>
          </cell>
          <cell r="E88">
            <v>1975</v>
          </cell>
          <cell r="F88">
            <v>1975</v>
          </cell>
        </row>
        <row r="89">
          <cell r="A89" t="str">
            <v>BF01.007</v>
          </cell>
          <cell r="B89" t="str">
            <v>Inodoro Blanco, Alargado, con tapa, "Royal",sin accesorios</v>
          </cell>
          <cell r="C89" t="str">
            <v>u</v>
          </cell>
          <cell r="D89">
            <v>1</v>
          </cell>
          <cell r="E89">
            <v>1800</v>
          </cell>
          <cell r="F89">
            <v>1800</v>
          </cell>
        </row>
        <row r="90">
          <cell r="A90" t="str">
            <v>BF01.008</v>
          </cell>
          <cell r="B90" t="str">
            <v>Inodoro Fluxometro Blanco, "Royal", sin válvula</v>
          </cell>
          <cell r="C90" t="str">
            <v>u</v>
          </cell>
          <cell r="D90">
            <v>1</v>
          </cell>
          <cell r="E90">
            <v>985</v>
          </cell>
          <cell r="F90">
            <v>985</v>
          </cell>
        </row>
        <row r="91">
          <cell r="A91" t="str">
            <v>BF01.009</v>
          </cell>
          <cell r="B91" t="str">
            <v>Lavamanos Color, 19"x17","Isabela", sin mezcladora y sin accesorios</v>
          </cell>
          <cell r="C91" t="str">
            <v>u</v>
          </cell>
          <cell r="D91">
            <v>1</v>
          </cell>
          <cell r="E91">
            <v>440</v>
          </cell>
          <cell r="F91">
            <v>440</v>
          </cell>
        </row>
        <row r="92">
          <cell r="A92" t="str">
            <v>BF01.010</v>
          </cell>
          <cell r="B92" t="str">
            <v>Lavamanos Blanco, 19"x17","Isabela", sin mezcladora y sin accesorios</v>
          </cell>
          <cell r="C92" t="str">
            <v>u</v>
          </cell>
          <cell r="D92">
            <v>1</v>
          </cell>
          <cell r="E92">
            <v>385</v>
          </cell>
          <cell r="F92">
            <v>385</v>
          </cell>
        </row>
        <row r="93">
          <cell r="A93" t="str">
            <v>BF01.011</v>
          </cell>
          <cell r="B93" t="str">
            <v>Lavamanos ovalado "SAONA" a COLOR, sin mezcladora  y sin accesorios</v>
          </cell>
          <cell r="C93" t="str">
            <v>u</v>
          </cell>
          <cell r="D93">
            <v>1</v>
          </cell>
          <cell r="E93">
            <v>695</v>
          </cell>
          <cell r="F93">
            <v>695</v>
          </cell>
        </row>
        <row r="94">
          <cell r="A94" t="str">
            <v>BF01.012</v>
          </cell>
          <cell r="B94" t="str">
            <v>Lavamanos ovalado, "Saona" a BLANCO, sin mezcladora y Accesorios.</v>
          </cell>
          <cell r="C94" t="str">
            <v>u</v>
          </cell>
          <cell r="D94">
            <v>1</v>
          </cell>
          <cell r="E94">
            <v>625</v>
          </cell>
          <cell r="F94">
            <v>625</v>
          </cell>
        </row>
        <row r="95">
          <cell r="A95" t="str">
            <v>BF01.013</v>
          </cell>
          <cell r="B95" t="str">
            <v>Orinal pequeño, Blanco, sin la llave</v>
          </cell>
          <cell r="C95" t="str">
            <v>u</v>
          </cell>
          <cell r="D95">
            <v>1</v>
          </cell>
          <cell r="E95">
            <v>630</v>
          </cell>
          <cell r="F95">
            <v>630</v>
          </cell>
        </row>
        <row r="96">
          <cell r="A96" t="str">
            <v>BF01.014</v>
          </cell>
          <cell r="B96" t="str">
            <v>Orinal 1/2 falda, Blanco, sin llave y sin válvula</v>
          </cell>
          <cell r="C96" t="str">
            <v>u</v>
          </cell>
          <cell r="D96">
            <v>1</v>
          </cell>
          <cell r="E96">
            <v>2645</v>
          </cell>
          <cell r="F96">
            <v>2645</v>
          </cell>
        </row>
        <row r="97">
          <cell r="A97" t="str">
            <v>BF01.015</v>
          </cell>
          <cell r="B97" t="str">
            <v>Orinal falda entera, Blanco, sin llave y sin válvula</v>
          </cell>
          <cell r="C97" t="str">
            <v>u</v>
          </cell>
          <cell r="D97">
            <v>1</v>
          </cell>
          <cell r="E97">
            <v>5625</v>
          </cell>
          <cell r="F97">
            <v>5625</v>
          </cell>
        </row>
        <row r="98">
          <cell r="A98" t="str">
            <v>BF01.016</v>
          </cell>
          <cell r="B98" t="str">
            <v>Bidet a Color "Royal", sin mezcladora y sin accesorios</v>
          </cell>
          <cell r="C98" t="str">
            <v>u</v>
          </cell>
          <cell r="D98">
            <v>1</v>
          </cell>
          <cell r="E98">
            <v>825</v>
          </cell>
          <cell r="F98">
            <v>825</v>
          </cell>
        </row>
        <row r="99">
          <cell r="A99" t="str">
            <v>BF01.017</v>
          </cell>
          <cell r="B99" t="str">
            <v>Bidet Blanco "Royal", sin mezcladora y sin accesorios</v>
          </cell>
          <cell r="C99" t="str">
            <v>u</v>
          </cell>
          <cell r="D99">
            <v>1</v>
          </cell>
          <cell r="E99">
            <v>740</v>
          </cell>
          <cell r="F99">
            <v>740</v>
          </cell>
        </row>
        <row r="100">
          <cell r="A100" t="str">
            <v>BF01.018</v>
          </cell>
          <cell r="B100" t="str">
            <v>Bañera a Color, Hierro Fundido, sin mezcladora y sin ducha</v>
          </cell>
          <cell r="C100" t="str">
            <v>u</v>
          </cell>
          <cell r="D100">
            <v>1</v>
          </cell>
          <cell r="E100">
            <v>5825</v>
          </cell>
          <cell r="F100">
            <v>5825</v>
          </cell>
        </row>
        <row r="101">
          <cell r="A101" t="str">
            <v>BF01.019</v>
          </cell>
          <cell r="B101" t="str">
            <v>Bañera Blanca, Hierro Fundido, sin mezcladora y sin ducha</v>
          </cell>
          <cell r="C101" t="str">
            <v>u</v>
          </cell>
          <cell r="D101">
            <v>1</v>
          </cell>
          <cell r="E101">
            <v>4695</v>
          </cell>
          <cell r="F101">
            <v>4695</v>
          </cell>
        </row>
        <row r="102">
          <cell r="A102" t="str">
            <v>BF01.020</v>
          </cell>
          <cell r="B102" t="str">
            <v>Bañera a Color, liviana, sin mezcladora y sin ducha</v>
          </cell>
          <cell r="C102" t="str">
            <v>u</v>
          </cell>
          <cell r="D102">
            <v>1</v>
          </cell>
          <cell r="E102">
            <v>2425</v>
          </cell>
          <cell r="F102">
            <v>2425</v>
          </cell>
        </row>
        <row r="103">
          <cell r="A103" t="str">
            <v>BF01.021</v>
          </cell>
          <cell r="B103" t="str">
            <v>Bañera a Blanca, liviana, sin mezcladora y sin ducha</v>
          </cell>
          <cell r="C103" t="str">
            <v>u</v>
          </cell>
          <cell r="D103">
            <v>1</v>
          </cell>
          <cell r="E103">
            <v>2425</v>
          </cell>
          <cell r="F103">
            <v>2425</v>
          </cell>
        </row>
        <row r="104">
          <cell r="A104" t="str">
            <v>BF02.</v>
          </cell>
          <cell r="B104" t="str">
            <v>Fregadero</v>
          </cell>
          <cell r="D104" t="str">
            <v/>
          </cell>
          <cell r="F104" t="str">
            <v/>
          </cell>
        </row>
        <row r="105">
          <cell r="A105" t="str">
            <v>BF02.001</v>
          </cell>
          <cell r="B105" t="str">
            <v>Fregadero/Bar acero inox.,20"x 21", sin mezcladora y sin accesorios</v>
          </cell>
          <cell r="C105" t="str">
            <v>u</v>
          </cell>
          <cell r="D105">
            <v>1</v>
          </cell>
          <cell r="E105">
            <v>450</v>
          </cell>
          <cell r="F105">
            <v>350</v>
          </cell>
        </row>
        <row r="106">
          <cell r="A106" t="str">
            <v>BF02.002</v>
          </cell>
          <cell r="B106" t="str">
            <v>Fregadero Sencillo acero inox.,25"x22, sin mezcladora y sin accesorios</v>
          </cell>
          <cell r="C106" t="str">
            <v>u</v>
          </cell>
          <cell r="D106">
            <v>1</v>
          </cell>
          <cell r="E106">
            <v>500</v>
          </cell>
          <cell r="F106">
            <v>400</v>
          </cell>
        </row>
        <row r="107">
          <cell r="A107" t="str">
            <v>BF02.003</v>
          </cell>
          <cell r="B107" t="str">
            <v>Fregadero Doble acero inox.,33"x22",sin mezcladora y sin accesorios</v>
          </cell>
          <cell r="C107" t="str">
            <v>u</v>
          </cell>
          <cell r="D107">
            <v>1</v>
          </cell>
          <cell r="E107">
            <v>750</v>
          </cell>
          <cell r="F107">
            <v>775</v>
          </cell>
        </row>
        <row r="108">
          <cell r="A108" t="str">
            <v>BF03.</v>
          </cell>
          <cell r="B108" t="str">
            <v>Calentador</v>
          </cell>
          <cell r="D108" t="str">
            <v/>
          </cell>
          <cell r="F108" t="str">
            <v/>
          </cell>
        </row>
        <row r="109">
          <cell r="A109" t="str">
            <v>BF03.001</v>
          </cell>
          <cell r="B109" t="str">
            <v>Calentador eléctrico de 20 galones (criollo)</v>
          </cell>
          <cell r="C109" t="str">
            <v>u</v>
          </cell>
          <cell r="D109">
            <v>1</v>
          </cell>
          <cell r="E109">
            <v>1675</v>
          </cell>
          <cell r="F109">
            <v>1675</v>
          </cell>
        </row>
        <row r="110">
          <cell r="A110" t="str">
            <v>BF03.002</v>
          </cell>
          <cell r="B110" t="str">
            <v>Calentador eléctrico de 30 galones (criollo)</v>
          </cell>
          <cell r="C110" t="str">
            <v>u</v>
          </cell>
          <cell r="D110">
            <v>1</v>
          </cell>
          <cell r="E110">
            <v>2095</v>
          </cell>
          <cell r="F110">
            <v>2095</v>
          </cell>
        </row>
        <row r="111">
          <cell r="A111" t="str">
            <v>BF03.003</v>
          </cell>
          <cell r="B111" t="str">
            <v>Calentador eléctrico de 40 galones (criollo)</v>
          </cell>
          <cell r="C111" t="str">
            <v>u</v>
          </cell>
          <cell r="D111">
            <v>1</v>
          </cell>
          <cell r="E111">
            <v>2825</v>
          </cell>
          <cell r="F111">
            <v>2825</v>
          </cell>
        </row>
        <row r="112">
          <cell r="A112" t="str">
            <v>BF03.004</v>
          </cell>
          <cell r="B112" t="str">
            <v>Calentador eléctrico de 60 galones (criollo)</v>
          </cell>
          <cell r="C112" t="str">
            <v>u</v>
          </cell>
          <cell r="D112">
            <v>1</v>
          </cell>
          <cell r="E112">
            <v>4325</v>
          </cell>
          <cell r="F112">
            <v>4325</v>
          </cell>
        </row>
        <row r="113">
          <cell r="A113" t="str">
            <v>BF03.005</v>
          </cell>
          <cell r="B113" t="str">
            <v>Calentador eléctrico de 20 galones (USA)</v>
          </cell>
          <cell r="C113" t="str">
            <v>u</v>
          </cell>
          <cell r="D113">
            <v>1</v>
          </cell>
          <cell r="E113">
            <v>4125</v>
          </cell>
          <cell r="F113">
            <v>4125</v>
          </cell>
        </row>
        <row r="114">
          <cell r="A114" t="str">
            <v>BF03.006</v>
          </cell>
          <cell r="B114" t="str">
            <v>Calentador eléctrico de 30 galones (USA)</v>
          </cell>
          <cell r="C114" t="str">
            <v>u</v>
          </cell>
          <cell r="D114">
            <v>1</v>
          </cell>
          <cell r="E114">
            <v>4325</v>
          </cell>
          <cell r="F114">
            <v>4325</v>
          </cell>
        </row>
        <row r="115">
          <cell r="A115" t="str">
            <v>BF03.007</v>
          </cell>
          <cell r="B115" t="str">
            <v>Calentador eléctrico de 40 galones (USA)</v>
          </cell>
          <cell r="C115" t="str">
            <v>u</v>
          </cell>
          <cell r="D115">
            <v>1</v>
          </cell>
          <cell r="E115">
            <v>4550</v>
          </cell>
          <cell r="F115">
            <v>4550</v>
          </cell>
        </row>
        <row r="116">
          <cell r="A116" t="str">
            <v>BF03.008</v>
          </cell>
          <cell r="B116" t="str">
            <v>Calentador eléctrico de 50 galones (USA)</v>
          </cell>
          <cell r="C116" t="str">
            <v>u</v>
          </cell>
          <cell r="D116">
            <v>1</v>
          </cell>
          <cell r="E116">
            <v>4825</v>
          </cell>
          <cell r="F116">
            <v>4825</v>
          </cell>
        </row>
        <row r="117">
          <cell r="A117" t="str">
            <v>BF04.</v>
          </cell>
          <cell r="B117" t="str">
            <v>Accesorios</v>
          </cell>
          <cell r="D117" t="str">
            <v/>
          </cell>
          <cell r="F117" t="str">
            <v/>
          </cell>
        </row>
        <row r="118">
          <cell r="A118" t="str">
            <v>BF04.001</v>
          </cell>
          <cell r="B118" t="str">
            <v>Botiquín corriente, cromado, 1 puerta, luz</v>
          </cell>
          <cell r="C118" t="str">
            <v>u</v>
          </cell>
          <cell r="D118">
            <v>1</v>
          </cell>
          <cell r="E118">
            <v>850</v>
          </cell>
          <cell r="F118">
            <v>850</v>
          </cell>
        </row>
        <row r="119">
          <cell r="A119" t="str">
            <v>BF04.002</v>
          </cell>
          <cell r="B119" t="str">
            <v>Botiquín corriente, cromado, 2 puertas, luz</v>
          </cell>
          <cell r="C119" t="str">
            <v>u</v>
          </cell>
          <cell r="D119">
            <v>1</v>
          </cell>
          <cell r="E119">
            <v>995</v>
          </cell>
          <cell r="F119">
            <v>995</v>
          </cell>
        </row>
        <row r="120">
          <cell r="A120" t="str">
            <v>BF04.003</v>
          </cell>
          <cell r="B120" t="str">
            <v>Botiquín cromado, 3 puertas, 3 luces</v>
          </cell>
          <cell r="C120" t="str">
            <v>u</v>
          </cell>
          <cell r="D120">
            <v>1</v>
          </cell>
          <cell r="E120">
            <v>1875</v>
          </cell>
          <cell r="F120">
            <v>1875</v>
          </cell>
        </row>
        <row r="121">
          <cell r="A121" t="str">
            <v>BF04.004</v>
          </cell>
          <cell r="B121" t="str">
            <v>Botiquín cromado, 3 puertas, 2 luces, 3 cajones</v>
          </cell>
          <cell r="C121" t="str">
            <v>u</v>
          </cell>
          <cell r="D121">
            <v>1</v>
          </cell>
          <cell r="E121">
            <v>2375</v>
          </cell>
          <cell r="F121">
            <v>2375</v>
          </cell>
        </row>
        <row r="122">
          <cell r="A122" t="str">
            <v>BF04.005</v>
          </cell>
          <cell r="B122" t="str">
            <v>Botiquín madera americana, 16"x27", 1 puerta</v>
          </cell>
          <cell r="C122" t="str">
            <v>u</v>
          </cell>
          <cell r="D122">
            <v>1</v>
          </cell>
          <cell r="E122">
            <v>1500</v>
          </cell>
          <cell r="F122">
            <v>1500</v>
          </cell>
        </row>
        <row r="123">
          <cell r="A123" t="str">
            <v>BF04.006</v>
          </cell>
          <cell r="B123" t="str">
            <v>Botiquín madera americana, 36"x30",3 puertas</v>
          </cell>
          <cell r="C123" t="str">
            <v>u</v>
          </cell>
          <cell r="D123">
            <v>1</v>
          </cell>
          <cell r="E123">
            <v>2850</v>
          </cell>
          <cell r="F123">
            <v>2850</v>
          </cell>
        </row>
        <row r="124">
          <cell r="A124" t="str">
            <v>BF04.007</v>
          </cell>
          <cell r="B124" t="str">
            <v>Ducha completa, cromada</v>
          </cell>
          <cell r="C124" t="str">
            <v>u</v>
          </cell>
          <cell r="D124">
            <v>1</v>
          </cell>
          <cell r="E124">
            <v>22</v>
          </cell>
          <cell r="F124">
            <v>22</v>
          </cell>
        </row>
        <row r="125">
          <cell r="A125" t="str">
            <v>BF04.008</v>
          </cell>
          <cell r="B125" t="str">
            <v>Llave angular de 3/8", "Taiwan"</v>
          </cell>
          <cell r="C125" t="str">
            <v>u</v>
          </cell>
          <cell r="D125">
            <v>1</v>
          </cell>
          <cell r="E125">
            <v>18</v>
          </cell>
          <cell r="F125">
            <v>18</v>
          </cell>
        </row>
        <row r="126">
          <cell r="A126" t="str">
            <v>BF04.009</v>
          </cell>
          <cell r="B126" t="str">
            <v>Llave de chorro de 1/2", "Nibco"</v>
          </cell>
          <cell r="C126" t="str">
            <v>u</v>
          </cell>
          <cell r="D126">
            <v>1</v>
          </cell>
          <cell r="E126">
            <v>45</v>
          </cell>
          <cell r="F126">
            <v>45</v>
          </cell>
        </row>
        <row r="127">
          <cell r="A127" t="str">
            <v>BF04.010</v>
          </cell>
          <cell r="B127" t="str">
            <v xml:space="preserve">Llave sencilla cromada, para lavamanos pequeño </v>
          </cell>
          <cell r="C127" t="str">
            <v>u</v>
          </cell>
          <cell r="D127">
            <v>1</v>
          </cell>
          <cell r="E127">
            <v>36</v>
          </cell>
          <cell r="F127">
            <v>36</v>
          </cell>
        </row>
        <row r="128">
          <cell r="A128" t="str">
            <v>BF04.011</v>
          </cell>
          <cell r="B128" t="str">
            <v>Llave cromada, para orinal pequeño</v>
          </cell>
          <cell r="C128" t="str">
            <v>u</v>
          </cell>
          <cell r="D128">
            <v>1</v>
          </cell>
          <cell r="E128">
            <v>85</v>
          </cell>
          <cell r="F128">
            <v>85</v>
          </cell>
        </row>
        <row r="129">
          <cell r="A129" t="str">
            <v>BF04.012</v>
          </cell>
          <cell r="B129" t="str">
            <v>Llave de empotrar de 1/2", cromada</v>
          </cell>
          <cell r="C129" t="str">
            <v>u</v>
          </cell>
          <cell r="D129">
            <v>1</v>
          </cell>
          <cell r="E129">
            <v>91</v>
          </cell>
          <cell r="F129">
            <v>91</v>
          </cell>
        </row>
        <row r="130">
          <cell r="A130" t="str">
            <v>BF04.013</v>
          </cell>
          <cell r="B130" t="str">
            <v>Válvula 3/4" para orinal flúxometro</v>
          </cell>
          <cell r="C130" t="str">
            <v>u</v>
          </cell>
          <cell r="D130">
            <v>1</v>
          </cell>
          <cell r="E130">
            <v>1025</v>
          </cell>
          <cell r="F130">
            <v>1025</v>
          </cell>
        </row>
        <row r="131">
          <cell r="A131" t="str">
            <v>BF04.014</v>
          </cell>
          <cell r="B131" t="str">
            <v>Válvula 1" par orinal flúxometro</v>
          </cell>
          <cell r="C131" t="str">
            <v>u</v>
          </cell>
          <cell r="D131">
            <v>1</v>
          </cell>
          <cell r="E131">
            <v>1065</v>
          </cell>
          <cell r="F131">
            <v>1065</v>
          </cell>
        </row>
        <row r="132">
          <cell r="A132" t="str">
            <v>BF04.015</v>
          </cell>
          <cell r="B132" t="str">
            <v>Tubo flexible con tuerca para lavamanos</v>
          </cell>
          <cell r="C132" t="str">
            <v>u</v>
          </cell>
          <cell r="D132">
            <v>1</v>
          </cell>
          <cell r="E132">
            <v>25</v>
          </cell>
          <cell r="F132">
            <v>25</v>
          </cell>
        </row>
        <row r="133">
          <cell r="A133" t="str">
            <v>BF04.016</v>
          </cell>
          <cell r="B133" t="str">
            <v>Tubo flexible con tuerca para inodoros</v>
          </cell>
          <cell r="C133" t="str">
            <v>u</v>
          </cell>
          <cell r="D133">
            <v>1</v>
          </cell>
          <cell r="E133">
            <v>25</v>
          </cell>
          <cell r="F133">
            <v>25</v>
          </cell>
        </row>
        <row r="134">
          <cell r="A134" t="str">
            <v>BF04.018</v>
          </cell>
          <cell r="B134" t="str">
            <v>Niple 3/8" x 2 1/2", cromado</v>
          </cell>
          <cell r="C134" t="str">
            <v>u</v>
          </cell>
          <cell r="D134">
            <v>1</v>
          </cell>
          <cell r="E134">
            <v>9</v>
          </cell>
          <cell r="F134">
            <v>9</v>
          </cell>
        </row>
        <row r="135">
          <cell r="A135" t="str">
            <v>BF04.019</v>
          </cell>
          <cell r="B135" t="str">
            <v>Junta de Cera</v>
          </cell>
          <cell r="C135" t="str">
            <v>u</v>
          </cell>
          <cell r="D135">
            <v>1</v>
          </cell>
          <cell r="E135">
            <v>8.5</v>
          </cell>
          <cell r="F135">
            <v>8.5</v>
          </cell>
        </row>
        <row r="136">
          <cell r="A136" t="str">
            <v>BF04.020</v>
          </cell>
          <cell r="B136" t="str">
            <v>Arandela Plástica de 3" ó 4", para inodoros</v>
          </cell>
          <cell r="C136" t="str">
            <v>u</v>
          </cell>
          <cell r="D136">
            <v>1</v>
          </cell>
          <cell r="E136">
            <v>28</v>
          </cell>
          <cell r="F136">
            <v>28</v>
          </cell>
        </row>
        <row r="137">
          <cell r="A137" t="str">
            <v>BF04.021</v>
          </cell>
          <cell r="B137" t="str">
            <v>Tornillos para fijar arandela (Juego)</v>
          </cell>
          <cell r="C137" t="str">
            <v>u</v>
          </cell>
          <cell r="D137">
            <v>1</v>
          </cell>
          <cell r="E137">
            <v>2.25</v>
          </cell>
          <cell r="F137">
            <v>2.25</v>
          </cell>
        </row>
        <row r="138">
          <cell r="A138" t="str">
            <v>BF04.022</v>
          </cell>
          <cell r="B138" t="str">
            <v>Palometas fijar lavamanos, en aluminio</v>
          </cell>
          <cell r="C138" t="str">
            <v>par</v>
          </cell>
          <cell r="D138">
            <v>1</v>
          </cell>
          <cell r="E138">
            <v>9</v>
          </cell>
          <cell r="F138">
            <v>9</v>
          </cell>
        </row>
        <row r="139">
          <cell r="A139" t="str">
            <v>BF04.023</v>
          </cell>
          <cell r="B139" t="str">
            <v>Mezcladora para bañera, con desagüe, "PRICE PFISTER USA"</v>
          </cell>
          <cell r="C139" t="str">
            <v>u</v>
          </cell>
          <cell r="D139">
            <v>1</v>
          </cell>
          <cell r="E139">
            <v>975</v>
          </cell>
          <cell r="F139">
            <v>975</v>
          </cell>
        </row>
        <row r="140">
          <cell r="A140" t="str">
            <v>BF04.024</v>
          </cell>
          <cell r="B140" t="str">
            <v>Mezcladora para bidet , "PRICE PFISTER USA", con boquilla</v>
          </cell>
          <cell r="C140" t="str">
            <v>u</v>
          </cell>
          <cell r="D140">
            <v>1</v>
          </cell>
          <cell r="E140">
            <v>1750</v>
          </cell>
          <cell r="F140">
            <v>1750</v>
          </cell>
        </row>
        <row r="141">
          <cell r="A141" t="str">
            <v>BF04.025</v>
          </cell>
          <cell r="B141" t="str">
            <v>Mezcladora para lavamanos "PRICE PFISTER USA" con boquilla</v>
          </cell>
          <cell r="C141" t="str">
            <v>u</v>
          </cell>
          <cell r="D141">
            <v>1</v>
          </cell>
          <cell r="E141">
            <v>675</v>
          </cell>
          <cell r="F141">
            <v>675</v>
          </cell>
        </row>
        <row r="142">
          <cell r="A142" t="str">
            <v>BF04.026</v>
          </cell>
          <cell r="B142" t="str">
            <v>Mezcladora para fregadero "PRICE PFISTER USA", con manguera</v>
          </cell>
          <cell r="C142" t="str">
            <v>u</v>
          </cell>
          <cell r="D142">
            <v>1</v>
          </cell>
          <cell r="E142">
            <v>725</v>
          </cell>
          <cell r="F142">
            <v>725</v>
          </cell>
        </row>
        <row r="143">
          <cell r="A143" t="str">
            <v>BF04.027</v>
          </cell>
          <cell r="B143" t="str">
            <v>Boquilla para lavamanos, automática, cromada, "Sayco"</v>
          </cell>
          <cell r="C143" t="str">
            <v>u</v>
          </cell>
          <cell r="D143">
            <v>1</v>
          </cell>
          <cell r="E143">
            <v>100</v>
          </cell>
          <cell r="F143">
            <v>100</v>
          </cell>
        </row>
        <row r="144">
          <cell r="A144" t="str">
            <v>BF04.028</v>
          </cell>
          <cell r="B144" t="str">
            <v>Boquilla para lavamanos, PVC</v>
          </cell>
          <cell r="C144" t="str">
            <v>u</v>
          </cell>
          <cell r="D144">
            <v>1</v>
          </cell>
          <cell r="E144">
            <v>16</v>
          </cell>
          <cell r="F144">
            <v>16</v>
          </cell>
        </row>
        <row r="145">
          <cell r="A145" t="str">
            <v>BF04.029</v>
          </cell>
          <cell r="B145" t="str">
            <v>Boquilla para fregadero, cromada (c/u)</v>
          </cell>
          <cell r="C145" t="str">
            <v>u</v>
          </cell>
          <cell r="D145">
            <v>1</v>
          </cell>
          <cell r="E145">
            <v>39</v>
          </cell>
          <cell r="F145">
            <v>39</v>
          </cell>
        </row>
        <row r="146">
          <cell r="A146" t="str">
            <v>BF04.030</v>
          </cell>
          <cell r="B146" t="str">
            <v>Boquilla para lavadero, cromada, con tapón</v>
          </cell>
          <cell r="C146" t="str">
            <v>u</v>
          </cell>
          <cell r="D146">
            <v>1</v>
          </cell>
          <cell r="E146">
            <v>22</v>
          </cell>
          <cell r="F146">
            <v>22</v>
          </cell>
        </row>
        <row r="147">
          <cell r="A147" t="str">
            <v>BF04.031</v>
          </cell>
          <cell r="B147" t="str">
            <v>Boquilla para lavadero, PVC, con tapón</v>
          </cell>
          <cell r="C147" t="str">
            <v>u</v>
          </cell>
          <cell r="D147">
            <v>1</v>
          </cell>
          <cell r="E147">
            <v>15.5</v>
          </cell>
          <cell r="F147">
            <v>15.5</v>
          </cell>
        </row>
        <row r="148">
          <cell r="A148" t="str">
            <v>BF04.032</v>
          </cell>
          <cell r="B148" t="str">
            <v>Rejilla 3"x1 1/2",cromada, para piso</v>
          </cell>
          <cell r="C148" t="str">
            <v>u</v>
          </cell>
          <cell r="D148">
            <v>1</v>
          </cell>
          <cell r="E148">
            <v>16.5</v>
          </cell>
          <cell r="F148">
            <v>16.5</v>
          </cell>
        </row>
        <row r="149">
          <cell r="A149" t="str">
            <v>BF04.033</v>
          </cell>
          <cell r="B149" t="str">
            <v>Rejilla 4",aluminio para piso</v>
          </cell>
          <cell r="C149" t="str">
            <v>u</v>
          </cell>
          <cell r="D149">
            <v>1</v>
          </cell>
          <cell r="E149">
            <v>8</v>
          </cell>
          <cell r="F149">
            <v>8</v>
          </cell>
        </row>
        <row r="150">
          <cell r="A150" t="str">
            <v>BF04.034</v>
          </cell>
          <cell r="B150" t="str">
            <v>Sifón lavamanos, 1 1/4", cromado, completo "Nibco"</v>
          </cell>
          <cell r="C150" t="str">
            <v>u</v>
          </cell>
          <cell r="D150">
            <v>1</v>
          </cell>
          <cell r="E150">
            <v>200</v>
          </cell>
          <cell r="F150">
            <v>200</v>
          </cell>
        </row>
        <row r="151">
          <cell r="A151" t="str">
            <v>BF04.035</v>
          </cell>
          <cell r="B151" t="str">
            <v>Sifón lavamanos 1 1/4", PVC</v>
          </cell>
          <cell r="C151" t="str">
            <v>u</v>
          </cell>
          <cell r="D151">
            <v>1</v>
          </cell>
          <cell r="E151">
            <v>25</v>
          </cell>
          <cell r="F151">
            <v>25</v>
          </cell>
        </row>
        <row r="152">
          <cell r="A152" t="str">
            <v>BF04.036</v>
          </cell>
          <cell r="B152" t="str">
            <v>Sifón fregadero 1 1/2", PVC</v>
          </cell>
          <cell r="C152" t="str">
            <v>u</v>
          </cell>
          <cell r="D152">
            <v>1</v>
          </cell>
          <cell r="E152">
            <v>17</v>
          </cell>
          <cell r="F152">
            <v>17</v>
          </cell>
        </row>
        <row r="153">
          <cell r="A153" t="str">
            <v>BF04.037</v>
          </cell>
          <cell r="B153" t="str">
            <v>Desagüe para bañera, PVC</v>
          </cell>
          <cell r="C153" t="str">
            <v>u</v>
          </cell>
          <cell r="D153">
            <v>1</v>
          </cell>
          <cell r="E153">
            <v>175</v>
          </cell>
          <cell r="F153">
            <v>175</v>
          </cell>
        </row>
        <row r="154">
          <cell r="A154" t="str">
            <v>BF04.038</v>
          </cell>
          <cell r="B154" t="str">
            <v>Desagüe doble para fegadero, PVC</v>
          </cell>
          <cell r="C154" t="str">
            <v>u</v>
          </cell>
          <cell r="D154">
            <v>1</v>
          </cell>
          <cell r="E154">
            <v>32</v>
          </cell>
          <cell r="F154">
            <v>32</v>
          </cell>
        </row>
        <row r="155">
          <cell r="A155" t="str">
            <v>BF04.039</v>
          </cell>
          <cell r="B155" t="str">
            <v>Cola extensión lavamanos 1 1/4" x 8", cromada</v>
          </cell>
          <cell r="C155" t="str">
            <v>u</v>
          </cell>
          <cell r="D155">
            <v>1</v>
          </cell>
          <cell r="E155">
            <v>23</v>
          </cell>
          <cell r="F155">
            <v>23</v>
          </cell>
        </row>
        <row r="156">
          <cell r="A156" t="str">
            <v>BF04.040</v>
          </cell>
          <cell r="B156" t="str">
            <v>Cola extensión lavamanos 1 1/2" x 8", cromada</v>
          </cell>
          <cell r="C156" t="str">
            <v>u</v>
          </cell>
          <cell r="D156">
            <v>1</v>
          </cell>
          <cell r="E156">
            <v>25</v>
          </cell>
          <cell r="F156">
            <v>25</v>
          </cell>
        </row>
        <row r="157">
          <cell r="A157" t="str">
            <v>BF04.041</v>
          </cell>
          <cell r="B157" t="str">
            <v>Cola extensión lavamanos 1 1/2" x 8", PVC</v>
          </cell>
          <cell r="C157" t="str">
            <v>u</v>
          </cell>
          <cell r="D157">
            <v>1</v>
          </cell>
          <cell r="E157">
            <v>10.5</v>
          </cell>
          <cell r="F157">
            <v>10.5</v>
          </cell>
        </row>
        <row r="158">
          <cell r="A158" t="str">
            <v>BF04.042</v>
          </cell>
          <cell r="B158" t="str">
            <v>Cubrefalta de 3/8", cromado</v>
          </cell>
          <cell r="C158" t="str">
            <v>u</v>
          </cell>
          <cell r="D158">
            <v>1</v>
          </cell>
          <cell r="E158">
            <v>1.5</v>
          </cell>
          <cell r="F158">
            <v>1.5</v>
          </cell>
        </row>
        <row r="159">
          <cell r="A159" t="str">
            <v>BF04.043</v>
          </cell>
          <cell r="B159" t="str">
            <v>Cubrefalta de 1/2", cromado</v>
          </cell>
          <cell r="C159" t="str">
            <v>u</v>
          </cell>
          <cell r="D159">
            <v>1</v>
          </cell>
          <cell r="E159">
            <v>2.5</v>
          </cell>
          <cell r="F159">
            <v>2.5</v>
          </cell>
        </row>
        <row r="160">
          <cell r="A160" t="str">
            <v>BF04.044</v>
          </cell>
          <cell r="B160" t="str">
            <v>Cubrefalta de 3/4", cromado</v>
          </cell>
          <cell r="C160" t="str">
            <v>u</v>
          </cell>
          <cell r="D160">
            <v>1</v>
          </cell>
          <cell r="E160">
            <v>1.75</v>
          </cell>
          <cell r="F160">
            <v>1.75</v>
          </cell>
        </row>
        <row r="161">
          <cell r="A161" t="str">
            <v>BF04.045</v>
          </cell>
          <cell r="B161" t="str">
            <v>Cepillera cromada corriente</v>
          </cell>
          <cell r="C161" t="str">
            <v>u</v>
          </cell>
          <cell r="D161">
            <v>1</v>
          </cell>
          <cell r="E161">
            <v>18.75</v>
          </cell>
          <cell r="F161">
            <v>18.75</v>
          </cell>
        </row>
        <row r="162">
          <cell r="A162" t="str">
            <v>BF04.046</v>
          </cell>
          <cell r="B162" t="str">
            <v>Gancho cromado doble, corriente</v>
          </cell>
          <cell r="C162" t="str">
            <v>u</v>
          </cell>
          <cell r="D162">
            <v>1</v>
          </cell>
          <cell r="E162">
            <v>12.8</v>
          </cell>
          <cell r="F162">
            <v>12.8</v>
          </cell>
        </row>
        <row r="163">
          <cell r="A163" t="str">
            <v>BF04.047</v>
          </cell>
          <cell r="B163" t="str">
            <v>Jabonera para bañera, con agarradera, cromada, corriente</v>
          </cell>
          <cell r="C163" t="str">
            <v>u</v>
          </cell>
          <cell r="D163">
            <v>1</v>
          </cell>
          <cell r="E163">
            <v>85</v>
          </cell>
          <cell r="F163">
            <v>85</v>
          </cell>
        </row>
        <row r="164">
          <cell r="A164" t="str">
            <v>BF04.048</v>
          </cell>
          <cell r="B164" t="str">
            <v>Jabonera para bañera, sin agarradera, cromada, corriente</v>
          </cell>
          <cell r="C164" t="str">
            <v>u</v>
          </cell>
          <cell r="D164">
            <v>1</v>
          </cell>
          <cell r="E164">
            <v>80</v>
          </cell>
          <cell r="F164">
            <v>80</v>
          </cell>
        </row>
        <row r="165">
          <cell r="A165" t="str">
            <v>BF04.049</v>
          </cell>
          <cell r="B165" t="str">
            <v>Jabonera líquida, cromada, corriente</v>
          </cell>
          <cell r="C165" t="str">
            <v>u</v>
          </cell>
          <cell r="D165">
            <v>1</v>
          </cell>
          <cell r="E165">
            <v>100</v>
          </cell>
          <cell r="F165">
            <v>100</v>
          </cell>
        </row>
        <row r="166">
          <cell r="A166" t="str">
            <v>BF04.050</v>
          </cell>
          <cell r="B166" t="str">
            <v>Papelera empotrada, cromada, corriente</v>
          </cell>
          <cell r="C166" t="str">
            <v>u</v>
          </cell>
          <cell r="D166">
            <v>1</v>
          </cell>
          <cell r="E166">
            <v>99</v>
          </cell>
          <cell r="F166">
            <v>99</v>
          </cell>
        </row>
        <row r="167">
          <cell r="A167" t="str">
            <v>BF04.051</v>
          </cell>
          <cell r="B167" t="str">
            <v>Toallero 24" cromado corriente</v>
          </cell>
          <cell r="C167" t="str">
            <v>u</v>
          </cell>
          <cell r="D167">
            <v>1</v>
          </cell>
          <cell r="E167">
            <v>51</v>
          </cell>
          <cell r="F167">
            <v>51</v>
          </cell>
        </row>
        <row r="168">
          <cell r="A168" t="str">
            <v>BF04.052</v>
          </cell>
          <cell r="B168" t="str">
            <v>Toallero 30" cromado corriente</v>
          </cell>
          <cell r="C168" t="str">
            <v>u</v>
          </cell>
          <cell r="D168">
            <v>1</v>
          </cell>
          <cell r="E168">
            <v>80</v>
          </cell>
          <cell r="F168">
            <v>80</v>
          </cell>
        </row>
        <row r="169">
          <cell r="A169" t="str">
            <v>BF04.053</v>
          </cell>
          <cell r="B169" t="str">
            <v>Toallero 24" acero inoxidable</v>
          </cell>
          <cell r="C169" t="str">
            <v>u</v>
          </cell>
          <cell r="D169">
            <v>1</v>
          </cell>
          <cell r="E169">
            <v>104</v>
          </cell>
          <cell r="F169">
            <v>104</v>
          </cell>
        </row>
        <row r="170">
          <cell r="A170" t="str">
            <v>BF04.054</v>
          </cell>
          <cell r="B170" t="str">
            <v>Toallero 30" acero inoxidable</v>
          </cell>
          <cell r="C170" t="str">
            <v>u</v>
          </cell>
          <cell r="D170">
            <v>1</v>
          </cell>
          <cell r="E170">
            <v>146</v>
          </cell>
          <cell r="F170">
            <v>146</v>
          </cell>
        </row>
        <row r="171">
          <cell r="A171" t="str">
            <v>BL</v>
          </cell>
          <cell r="B171" t="str">
            <v>BLOQUES</v>
          </cell>
          <cell r="D171" t="str">
            <v/>
          </cell>
          <cell r="F171" t="str">
            <v/>
          </cell>
        </row>
        <row r="172">
          <cell r="A172" t="str">
            <v>BL01.</v>
          </cell>
          <cell r="B172" t="str">
            <v>Bloques de Barro</v>
          </cell>
        </row>
        <row r="173">
          <cell r="A173" t="str">
            <v>BL01.001</v>
          </cell>
          <cell r="B173" t="str">
            <v>Bloques de Barro de 4"</v>
          </cell>
          <cell r="C173" t="str">
            <v>u</v>
          </cell>
          <cell r="D173">
            <v>1.08</v>
          </cell>
          <cell r="E173">
            <v>5.94</v>
          </cell>
          <cell r="F173">
            <v>6.42</v>
          </cell>
        </row>
        <row r="174">
          <cell r="A174" t="str">
            <v>BL01.002</v>
          </cell>
          <cell r="B174" t="str">
            <v>Bloques de Barro de 6"</v>
          </cell>
          <cell r="C174" t="str">
            <v>u</v>
          </cell>
          <cell r="D174">
            <v>1.08</v>
          </cell>
          <cell r="E174">
            <v>7.56</v>
          </cell>
          <cell r="F174">
            <v>8.16</v>
          </cell>
        </row>
        <row r="175">
          <cell r="A175" t="str">
            <v>BL01.003</v>
          </cell>
          <cell r="B175" t="str">
            <v>Bloques de Barro de 8"</v>
          </cell>
          <cell r="C175" t="str">
            <v>u</v>
          </cell>
          <cell r="D175">
            <v>1.08</v>
          </cell>
          <cell r="E175">
            <v>10</v>
          </cell>
          <cell r="F175">
            <v>10.8</v>
          </cell>
        </row>
        <row r="176">
          <cell r="A176" t="str">
            <v>BL01.004</v>
          </cell>
          <cell r="B176" t="str">
            <v>Bloques de Barro de 5" (forjados)</v>
          </cell>
          <cell r="C176" t="str">
            <v>u</v>
          </cell>
          <cell r="D176">
            <v>1.08</v>
          </cell>
          <cell r="E176">
            <v>7</v>
          </cell>
          <cell r="F176">
            <v>7.56</v>
          </cell>
        </row>
        <row r="177">
          <cell r="A177" t="str">
            <v>BL02.</v>
          </cell>
          <cell r="B177" t="str">
            <v>Bloques de Cemento</v>
          </cell>
          <cell r="D177" t="str">
            <v/>
          </cell>
          <cell r="F177" t="str">
            <v/>
          </cell>
        </row>
        <row r="178">
          <cell r="A178" t="str">
            <v>BL02.001</v>
          </cell>
          <cell r="B178" t="str">
            <v>Bloque de hormigón 4"</v>
          </cell>
          <cell r="C178" t="str">
            <v>u</v>
          </cell>
          <cell r="D178">
            <v>1.08</v>
          </cell>
          <cell r="E178">
            <v>4.8600000000000003</v>
          </cell>
          <cell r="F178">
            <v>5.25</v>
          </cell>
        </row>
        <row r="179">
          <cell r="A179" t="str">
            <v>BL02.002</v>
          </cell>
          <cell r="B179" t="str">
            <v>Bloque de hormigón 6"</v>
          </cell>
          <cell r="C179" t="str">
            <v>u</v>
          </cell>
          <cell r="D179">
            <v>1.08</v>
          </cell>
          <cell r="E179">
            <v>6.39</v>
          </cell>
          <cell r="F179">
            <v>6.9</v>
          </cell>
        </row>
        <row r="180">
          <cell r="A180" t="str">
            <v>BL02.003</v>
          </cell>
          <cell r="B180" t="str">
            <v>Bloque de hormigón 8"</v>
          </cell>
          <cell r="C180" t="str">
            <v>u</v>
          </cell>
          <cell r="D180">
            <v>1.08</v>
          </cell>
          <cell r="E180">
            <v>8.3699999999999992</v>
          </cell>
          <cell r="F180">
            <v>9.0399999999999991</v>
          </cell>
        </row>
        <row r="181">
          <cell r="A181" t="str">
            <v>BL02.004</v>
          </cell>
          <cell r="B181" t="str">
            <v>Bloque de hormigón 5" para verjas</v>
          </cell>
          <cell r="C181" t="str">
            <v>u</v>
          </cell>
          <cell r="D181">
            <v>1.08</v>
          </cell>
          <cell r="E181">
            <v>5.9</v>
          </cell>
          <cell r="F181">
            <v>6.37</v>
          </cell>
        </row>
        <row r="182">
          <cell r="A182" t="str">
            <v>BL02.005</v>
          </cell>
          <cell r="B182" t="str">
            <v>Bloque de hormigón 10"</v>
          </cell>
          <cell r="C182" t="str">
            <v>u</v>
          </cell>
          <cell r="D182">
            <v>1.08</v>
          </cell>
          <cell r="E182">
            <v>18.8</v>
          </cell>
          <cell r="F182">
            <v>20.3</v>
          </cell>
        </row>
        <row r="183">
          <cell r="A183" t="str">
            <v>BL02.006</v>
          </cell>
          <cell r="B183" t="str">
            <v>Bloque de hormigón 12"</v>
          </cell>
          <cell r="C183" t="str">
            <v>u</v>
          </cell>
          <cell r="D183">
            <v>1.08</v>
          </cell>
          <cell r="E183">
            <v>18.399999999999999</v>
          </cell>
          <cell r="F183">
            <v>19.87</v>
          </cell>
        </row>
        <row r="184">
          <cell r="A184" t="str">
            <v>BL02.007</v>
          </cell>
          <cell r="B184" t="str">
            <v>Bloque Rusticanales de 4", gris</v>
          </cell>
          <cell r="C184" t="str">
            <v>u</v>
          </cell>
          <cell r="D184">
            <v>1.08</v>
          </cell>
          <cell r="E184">
            <v>20.25</v>
          </cell>
          <cell r="F184">
            <v>21.87</v>
          </cell>
        </row>
        <row r="185">
          <cell r="A185" t="str">
            <v>BL02.008</v>
          </cell>
          <cell r="B185" t="str">
            <v>Bloque Rusticanales de 8", gris</v>
          </cell>
          <cell r="C185" t="str">
            <v>u</v>
          </cell>
          <cell r="D185">
            <v>1.08</v>
          </cell>
          <cell r="E185">
            <v>26.95</v>
          </cell>
          <cell r="F185">
            <v>29.11</v>
          </cell>
        </row>
        <row r="186">
          <cell r="A186" t="str">
            <v>BL02.009</v>
          </cell>
          <cell r="B186" t="str">
            <v>Bloque de 6"x8"x8", liso ( 1/2 bloque de 6")</v>
          </cell>
          <cell r="C186" t="str">
            <v>u</v>
          </cell>
          <cell r="D186">
            <v>1.08</v>
          </cell>
          <cell r="E186">
            <v>4.0999999999999996</v>
          </cell>
          <cell r="F186">
            <v>4.43</v>
          </cell>
        </row>
        <row r="187">
          <cell r="A187" t="str">
            <v>BL02.010</v>
          </cell>
          <cell r="B187" t="str">
            <v>Bloque de 8"x8"x8" , liso ( 1/2 bloque de 8")</v>
          </cell>
          <cell r="C187" t="str">
            <v>u</v>
          </cell>
          <cell r="D187">
            <v>1.08</v>
          </cell>
          <cell r="E187">
            <v>5.4</v>
          </cell>
          <cell r="F187">
            <v>5.83</v>
          </cell>
        </row>
        <row r="188">
          <cell r="A188" t="str">
            <v>BL02.011</v>
          </cell>
          <cell r="B188" t="str">
            <v>Bloque ornamental 8"x8"x16", gris (TICARUST)</v>
          </cell>
          <cell r="C188" t="str">
            <v>u</v>
          </cell>
          <cell r="D188">
            <v>1.08</v>
          </cell>
          <cell r="E188">
            <v>17.149999999999999</v>
          </cell>
          <cell r="F188">
            <v>18.52</v>
          </cell>
        </row>
        <row r="189">
          <cell r="A189" t="str">
            <v>BL02.012</v>
          </cell>
          <cell r="B189" t="str">
            <v>Bloque calado 6", tipo persiana</v>
          </cell>
          <cell r="C189" t="str">
            <v>u</v>
          </cell>
          <cell r="D189">
            <v>1.08</v>
          </cell>
          <cell r="E189">
            <v>8</v>
          </cell>
          <cell r="F189">
            <v>8.64</v>
          </cell>
        </row>
        <row r="190">
          <cell r="A190" t="str">
            <v>BL02.013</v>
          </cell>
          <cell r="B190" t="str">
            <v>Acarreo bloque de hormigón 4"</v>
          </cell>
          <cell r="C190" t="str">
            <v>u</v>
          </cell>
          <cell r="D190">
            <v>1.08</v>
          </cell>
          <cell r="E190">
            <v>0.52</v>
          </cell>
          <cell r="F190">
            <v>0.56000000000000005</v>
          </cell>
        </row>
        <row r="191">
          <cell r="A191" t="str">
            <v>BL02.014</v>
          </cell>
          <cell r="B191" t="str">
            <v>Acarreo bloque de hormigón 5", para verjas</v>
          </cell>
          <cell r="C191" t="str">
            <v>u</v>
          </cell>
          <cell r="D191">
            <v>1.08</v>
          </cell>
          <cell r="E191">
            <v>0.55000000000000004</v>
          </cell>
          <cell r="F191">
            <v>0.59</v>
          </cell>
        </row>
        <row r="192">
          <cell r="A192" t="str">
            <v>BL02.015</v>
          </cell>
          <cell r="B192" t="str">
            <v>Acarreo bloque de hormigón 6"</v>
          </cell>
          <cell r="C192" t="str">
            <v>u</v>
          </cell>
          <cell r="D192">
            <v>1.08</v>
          </cell>
          <cell r="E192">
            <v>0.56000000000000005</v>
          </cell>
          <cell r="F192">
            <v>0.6</v>
          </cell>
        </row>
        <row r="193">
          <cell r="A193" t="str">
            <v>BL02.016</v>
          </cell>
          <cell r="B193" t="str">
            <v>Acarreo bloque de hormigón 8"</v>
          </cell>
          <cell r="C193" t="str">
            <v>u</v>
          </cell>
          <cell r="D193">
            <v>1.08</v>
          </cell>
          <cell r="E193">
            <v>0.63</v>
          </cell>
          <cell r="F193">
            <v>0.68</v>
          </cell>
        </row>
        <row r="194">
          <cell r="A194" t="str">
            <v>BL02.017</v>
          </cell>
          <cell r="B194" t="str">
            <v>Acarreo bloque de hormigón 10"</v>
          </cell>
          <cell r="C194" t="str">
            <v>u</v>
          </cell>
          <cell r="D194">
            <v>1.08</v>
          </cell>
          <cell r="E194">
            <v>1</v>
          </cell>
          <cell r="F194">
            <v>1.08</v>
          </cell>
        </row>
        <row r="195">
          <cell r="A195" t="str">
            <v>BL02.018</v>
          </cell>
          <cell r="B195" t="str">
            <v>Acarreo bloque de hormigón 12"</v>
          </cell>
          <cell r="C195" t="str">
            <v>u</v>
          </cell>
          <cell r="D195">
            <v>1.08</v>
          </cell>
          <cell r="E195">
            <v>1.19</v>
          </cell>
          <cell r="F195">
            <v>1.29</v>
          </cell>
        </row>
        <row r="196">
          <cell r="A196" t="str">
            <v>BL02.019</v>
          </cell>
          <cell r="B196" t="str">
            <v>Acarreo Bloque Rusticanales de 4", gris</v>
          </cell>
          <cell r="C196" t="str">
            <v>u</v>
          </cell>
          <cell r="D196">
            <v>1.08</v>
          </cell>
          <cell r="E196">
            <v>0.56999999999999995</v>
          </cell>
          <cell r="F196">
            <v>0.62</v>
          </cell>
        </row>
        <row r="197">
          <cell r="A197" t="str">
            <v>BL02.020</v>
          </cell>
          <cell r="B197" t="str">
            <v>Acarreo Bloque Rusticanales de 8", gris</v>
          </cell>
          <cell r="C197" t="str">
            <v>u</v>
          </cell>
          <cell r="D197">
            <v>1.08</v>
          </cell>
          <cell r="E197">
            <v>0.78</v>
          </cell>
          <cell r="F197">
            <v>0.84</v>
          </cell>
        </row>
        <row r="198">
          <cell r="A198" t="str">
            <v>BL02.021</v>
          </cell>
          <cell r="B198" t="str">
            <v>Acarreo Bloque de 6"x8"x8", liso ( 1/2 Acarreo Bloque de 6")</v>
          </cell>
          <cell r="C198" t="str">
            <v>u</v>
          </cell>
          <cell r="D198">
            <v>1.08</v>
          </cell>
          <cell r="E198">
            <v>0.3</v>
          </cell>
          <cell r="F198">
            <v>0.32</v>
          </cell>
        </row>
        <row r="199">
          <cell r="A199" t="str">
            <v>BL02.022</v>
          </cell>
          <cell r="B199" t="str">
            <v>Acarreo Bloque de 8"x8"x8" , liso ( 1/2 Acarreo Bloque de 8")</v>
          </cell>
          <cell r="C199" t="str">
            <v>u</v>
          </cell>
          <cell r="D199">
            <v>1.08</v>
          </cell>
          <cell r="E199">
            <v>0.34</v>
          </cell>
          <cell r="F199">
            <v>0.37</v>
          </cell>
        </row>
        <row r="200">
          <cell r="A200" t="str">
            <v>BL02.023</v>
          </cell>
          <cell r="B200" t="str">
            <v>Acarreo Bloque ornamental 8"x8"x16", gris (TICARUST)</v>
          </cell>
          <cell r="C200" t="str">
            <v>u</v>
          </cell>
          <cell r="D200">
            <v>1.08</v>
          </cell>
          <cell r="E200">
            <v>0.53</v>
          </cell>
          <cell r="F200">
            <v>0.56999999999999995</v>
          </cell>
        </row>
        <row r="201">
          <cell r="A201" t="str">
            <v>BL02.024</v>
          </cell>
          <cell r="B201" t="str">
            <v>Acarreo Bloque calado 6", tipo persiana</v>
          </cell>
          <cell r="C201" t="str">
            <v>u</v>
          </cell>
          <cell r="D201">
            <v>1.08</v>
          </cell>
          <cell r="E201">
            <v>0.53</v>
          </cell>
          <cell r="F201">
            <v>0.56999999999999995</v>
          </cell>
        </row>
        <row r="202">
          <cell r="A202" t="str">
            <v>BL99.001</v>
          </cell>
          <cell r="B202" t="str">
            <v>Bloques de Cristal</v>
          </cell>
          <cell r="C202" t="str">
            <v>u</v>
          </cell>
          <cell r="D202">
            <v>1.08</v>
          </cell>
          <cell r="E202">
            <v>80</v>
          </cell>
          <cell r="F202">
            <v>86.4</v>
          </cell>
        </row>
        <row r="203">
          <cell r="A203" t="str">
            <v>BL99.011</v>
          </cell>
          <cell r="B203" t="str">
            <v>Acarreo de Bloques de Cristal</v>
          </cell>
          <cell r="C203" t="str">
            <v>u</v>
          </cell>
          <cell r="D203">
            <v>1.08</v>
          </cell>
          <cell r="E203">
            <v>4</v>
          </cell>
          <cell r="F203">
            <v>4.32</v>
          </cell>
        </row>
        <row r="204">
          <cell r="A204" t="str">
            <v>BO</v>
          </cell>
          <cell r="B204" t="str">
            <v>BOMBA DE AGUA PARA CISTERNAS</v>
          </cell>
          <cell r="D204" t="str">
            <v/>
          </cell>
          <cell r="F204" t="str">
            <v/>
          </cell>
        </row>
        <row r="205">
          <cell r="A205" t="str">
            <v>BO01.002</v>
          </cell>
          <cell r="B205" t="str">
            <v>Bomba de 3/4 H.P., sin tanque</v>
          </cell>
          <cell r="C205" t="str">
            <v>u</v>
          </cell>
          <cell r="D205">
            <v>1</v>
          </cell>
          <cell r="E205">
            <v>2500</v>
          </cell>
          <cell r="F205">
            <v>2500</v>
          </cell>
        </row>
        <row r="206">
          <cell r="A206" t="str">
            <v>BO01.008</v>
          </cell>
          <cell r="B206" t="str">
            <v>Tanque hidroneumático de 42 gls, criollo</v>
          </cell>
          <cell r="C206" t="str">
            <v>u</v>
          </cell>
          <cell r="D206">
            <v>1</v>
          </cell>
          <cell r="E206">
            <v>1000</v>
          </cell>
          <cell r="F206">
            <v>1000</v>
          </cell>
        </row>
        <row r="207">
          <cell r="A207" t="str">
            <v>CC</v>
          </cell>
          <cell r="B207" t="str">
            <v>CEMENTOS Y CALES</v>
          </cell>
          <cell r="D207" t="str">
            <v/>
          </cell>
          <cell r="F207" t="str">
            <v/>
          </cell>
        </row>
        <row r="208">
          <cell r="A208" t="str">
            <v>CC01.001</v>
          </cell>
          <cell r="B208" t="str">
            <v>Cal Pomier (50 lbs)</v>
          </cell>
          <cell r="C208" t="str">
            <v>fda</v>
          </cell>
          <cell r="D208">
            <v>1</v>
          </cell>
          <cell r="E208">
            <v>59</v>
          </cell>
          <cell r="F208">
            <v>59</v>
          </cell>
        </row>
        <row r="209">
          <cell r="A209" t="str">
            <v>CC01.002</v>
          </cell>
          <cell r="B209" t="str">
            <v>Cemento Blanco (90 lbs)</v>
          </cell>
          <cell r="C209" t="str">
            <v>fda</v>
          </cell>
          <cell r="D209">
            <v>1</v>
          </cell>
          <cell r="E209">
            <v>180</v>
          </cell>
          <cell r="F209">
            <v>180</v>
          </cell>
        </row>
        <row r="210">
          <cell r="A210" t="str">
            <v>CC01.003</v>
          </cell>
          <cell r="B210" t="str">
            <v>Cemento Gris ("Portland")</v>
          </cell>
          <cell r="C210" t="str">
            <v>fda</v>
          </cell>
          <cell r="D210">
            <v>1</v>
          </cell>
          <cell r="E210">
            <v>69</v>
          </cell>
          <cell r="F210">
            <v>69</v>
          </cell>
        </row>
        <row r="211">
          <cell r="A211" t="str">
            <v>CC02.001</v>
          </cell>
          <cell r="B211" t="str">
            <v>Cemento para Grouting Expansivo</v>
          </cell>
          <cell r="C211" t="str">
            <v>fda</v>
          </cell>
          <cell r="D211">
            <v>1</v>
          </cell>
          <cell r="E211">
            <v>500</v>
          </cell>
          <cell r="F211">
            <v>500</v>
          </cell>
        </row>
        <row r="212">
          <cell r="A212" t="str">
            <v>CC02.002</v>
          </cell>
          <cell r="B212" t="str">
            <v>Cemento para Grouting Portland</v>
          </cell>
          <cell r="C212" t="str">
            <v>fda</v>
          </cell>
          <cell r="D212">
            <v>1</v>
          </cell>
          <cell r="E212">
            <v>67</v>
          </cell>
          <cell r="F212">
            <v>67</v>
          </cell>
        </row>
        <row r="213">
          <cell r="A213" t="str">
            <v>CC02.003</v>
          </cell>
          <cell r="B213" t="str">
            <v>Supracure</v>
          </cell>
          <cell r="C213" t="str">
            <v>gl</v>
          </cell>
          <cell r="D213">
            <v>1</v>
          </cell>
          <cell r="E213">
            <v>97.2</v>
          </cell>
          <cell r="F213">
            <v>97.2</v>
          </cell>
        </row>
        <row r="214">
          <cell r="A214" t="str">
            <v>CC02.004</v>
          </cell>
          <cell r="B214" t="str">
            <v>Superplastificante</v>
          </cell>
          <cell r="C214" t="str">
            <v>gl</v>
          </cell>
          <cell r="D214">
            <v>1</v>
          </cell>
          <cell r="E214">
            <v>91.8</v>
          </cell>
          <cell r="F214">
            <v>91.8</v>
          </cell>
        </row>
        <row r="218">
          <cell r="A218" t="str">
            <v>CE</v>
          </cell>
          <cell r="B218" t="str">
            <v>CERAMICAS</v>
          </cell>
          <cell r="D218" t="str">
            <v/>
          </cell>
          <cell r="F218" t="str">
            <v/>
          </cell>
        </row>
        <row r="219">
          <cell r="A219" t="str">
            <v>CE01.001</v>
          </cell>
          <cell r="B219" t="str">
            <v>Cerámica Criolla 15x15, monocolor</v>
          </cell>
          <cell r="C219" t="str">
            <v>m2</v>
          </cell>
          <cell r="D219">
            <v>1</v>
          </cell>
          <cell r="E219">
            <v>175</v>
          </cell>
          <cell r="F219">
            <v>175</v>
          </cell>
        </row>
        <row r="220">
          <cell r="A220" t="str">
            <v>CE01.002</v>
          </cell>
          <cell r="B220" t="str">
            <v>Cerámica Criolla 15x15, blanca</v>
          </cell>
          <cell r="C220" t="str">
            <v>m2</v>
          </cell>
          <cell r="D220">
            <v>1</v>
          </cell>
          <cell r="E220">
            <v>175</v>
          </cell>
          <cell r="F220">
            <v>175</v>
          </cell>
        </row>
        <row r="221">
          <cell r="A221" t="str">
            <v>CE01.010</v>
          </cell>
          <cell r="B221" t="str">
            <v>Cerámica Importada (Carabela). Costo Medio</v>
          </cell>
          <cell r="C221" t="str">
            <v>m2</v>
          </cell>
          <cell r="D221">
            <v>1</v>
          </cell>
          <cell r="E221">
            <v>250</v>
          </cell>
          <cell r="F221">
            <v>250</v>
          </cell>
        </row>
        <row r="222">
          <cell r="A222" t="str">
            <v>CE01.011</v>
          </cell>
          <cell r="B222" t="str">
            <v>Corte de Chazos</v>
          </cell>
          <cell r="C222" t="str">
            <v>u</v>
          </cell>
          <cell r="D222">
            <v>1</v>
          </cell>
          <cell r="E222">
            <v>2.6</v>
          </cell>
          <cell r="F222">
            <v>2.6</v>
          </cell>
        </row>
        <row r="223">
          <cell r="A223" t="str">
            <v>CE01.012</v>
          </cell>
          <cell r="B223" t="str">
            <v>Estopa</v>
          </cell>
          <cell r="C223" t="str">
            <v>lb</v>
          </cell>
          <cell r="D223">
            <v>1</v>
          </cell>
          <cell r="E223">
            <v>12</v>
          </cell>
          <cell r="F223">
            <v>12</v>
          </cell>
        </row>
        <row r="224">
          <cell r="A224" t="str">
            <v>CE01.021</v>
          </cell>
          <cell r="B224" t="str">
            <v>Zócalos 8x30 Cerámica Importada (Carabela), Costo medio</v>
          </cell>
          <cell r="C224" t="str">
            <v>u</v>
          </cell>
          <cell r="D224">
            <v>1</v>
          </cell>
          <cell r="E224">
            <v>12</v>
          </cell>
          <cell r="F224">
            <v>12</v>
          </cell>
        </row>
        <row r="225">
          <cell r="A225" t="str">
            <v>CJ</v>
          </cell>
          <cell r="B225" t="str">
            <v>CERRAJERIA</v>
          </cell>
          <cell r="D225" t="str">
            <v/>
          </cell>
          <cell r="F225" t="str">
            <v/>
          </cell>
        </row>
        <row r="226">
          <cell r="A226" t="str">
            <v>CJ01.001</v>
          </cell>
          <cell r="B226" t="str">
            <v>Llavín corriente, doble puño con llave y seguro</v>
          </cell>
          <cell r="C226" t="str">
            <v>u</v>
          </cell>
          <cell r="D226">
            <v>1</v>
          </cell>
          <cell r="E226">
            <v>125</v>
          </cell>
          <cell r="F226">
            <v>125</v>
          </cell>
        </row>
        <row r="227">
          <cell r="A227" t="str">
            <v>CJ01.002</v>
          </cell>
          <cell r="B227" t="str">
            <v>Llavín de Calidad, doble puño con llave y seguro</v>
          </cell>
          <cell r="C227" t="str">
            <v>u</v>
          </cell>
          <cell r="D227">
            <v>1</v>
          </cell>
          <cell r="E227">
            <v>425</v>
          </cell>
          <cell r="F227">
            <v>425</v>
          </cell>
        </row>
        <row r="228">
          <cell r="A228" t="str">
            <v>CJ01.003</v>
          </cell>
          <cell r="B228" t="str">
            <v>Bisagras STANLEY 3 1/2" x 3 1/2" doradas</v>
          </cell>
          <cell r="C228" t="str">
            <v>par</v>
          </cell>
          <cell r="D228">
            <v>1</v>
          </cell>
          <cell r="E228">
            <v>44</v>
          </cell>
          <cell r="F228">
            <v>44</v>
          </cell>
        </row>
        <row r="229">
          <cell r="A229" t="str">
            <v>CJ01.004</v>
          </cell>
          <cell r="B229" t="str">
            <v>Bisagras VAIVEN de piso, americana</v>
          </cell>
          <cell r="C229" t="str">
            <v>ud</v>
          </cell>
          <cell r="D229">
            <v>1</v>
          </cell>
          <cell r="E229">
            <v>480</v>
          </cell>
          <cell r="F229">
            <v>480</v>
          </cell>
        </row>
        <row r="230">
          <cell r="A230" t="str">
            <v>CJ01.007</v>
          </cell>
          <cell r="B230" t="str">
            <v>Tornillos de 3" x 14</v>
          </cell>
          <cell r="C230" t="str">
            <v>u</v>
          </cell>
          <cell r="D230">
            <v>1</v>
          </cell>
          <cell r="E230">
            <v>1.95</v>
          </cell>
          <cell r="F230">
            <v>1.95</v>
          </cell>
        </row>
        <row r="231">
          <cell r="A231" t="str">
            <v>CJ01.008</v>
          </cell>
          <cell r="B231" t="str">
            <v>Tarugos plásticos de 3/8" x 2"</v>
          </cell>
          <cell r="C231" t="str">
            <v>u</v>
          </cell>
          <cell r="D231">
            <v>1</v>
          </cell>
          <cell r="E231">
            <v>0.6</v>
          </cell>
          <cell r="F231">
            <v>0.6</v>
          </cell>
        </row>
        <row r="232">
          <cell r="A232" t="str">
            <v>EB</v>
          </cell>
          <cell r="B232" t="str">
            <v>EBANISTERIA</v>
          </cell>
          <cell r="D232" t="str">
            <v/>
          </cell>
          <cell r="F232" t="str">
            <v/>
          </cell>
        </row>
        <row r="233">
          <cell r="A233" t="str">
            <v>EB01.001</v>
          </cell>
          <cell r="B233" t="str">
            <v>Marco de pino en 2" x 4"</v>
          </cell>
          <cell r="C233" t="str">
            <v>p</v>
          </cell>
          <cell r="D233">
            <v>1</v>
          </cell>
          <cell r="E233">
            <v>17.5</v>
          </cell>
          <cell r="F233">
            <v>17.5</v>
          </cell>
        </row>
        <row r="234">
          <cell r="A234" t="str">
            <v>EB01.002</v>
          </cell>
          <cell r="B234" t="str">
            <v>Marco de caoba en 2" x 4"</v>
          </cell>
          <cell r="C234" t="str">
            <v>p</v>
          </cell>
          <cell r="D234">
            <v>1</v>
          </cell>
          <cell r="E234">
            <v>62.5</v>
          </cell>
          <cell r="F234">
            <v>62.5</v>
          </cell>
        </row>
        <row r="235">
          <cell r="A235" t="str">
            <v>EB01.003</v>
          </cell>
          <cell r="B235" t="str">
            <v>Puerta en Plywood 3/16"</v>
          </cell>
          <cell r="C235" t="str">
            <v>p2</v>
          </cell>
          <cell r="D235">
            <v>1</v>
          </cell>
          <cell r="E235">
            <v>35</v>
          </cell>
          <cell r="F235">
            <v>35</v>
          </cell>
        </row>
        <row r="236">
          <cell r="A236" t="str">
            <v>EB01.004</v>
          </cell>
          <cell r="B236" t="str">
            <v>Puerta panelada en Pino</v>
          </cell>
          <cell r="C236" t="str">
            <v>p2</v>
          </cell>
          <cell r="D236">
            <v>1</v>
          </cell>
          <cell r="E236">
            <v>68</v>
          </cell>
          <cell r="F236">
            <v>68</v>
          </cell>
        </row>
        <row r="237">
          <cell r="A237" t="str">
            <v>EB01.005</v>
          </cell>
          <cell r="B237" t="str">
            <v>Puerta panelada en Caoba</v>
          </cell>
          <cell r="C237" t="str">
            <v>p2</v>
          </cell>
          <cell r="D237">
            <v>1</v>
          </cell>
          <cell r="E237">
            <v>180</v>
          </cell>
          <cell r="F237">
            <v>180</v>
          </cell>
        </row>
        <row r="238">
          <cell r="A238" t="str">
            <v>EB01.006</v>
          </cell>
          <cell r="B238" t="str">
            <v>Puerta panelada especial en Caoba (Para Puerta Principal)</v>
          </cell>
          <cell r="C238" t="str">
            <v>p3</v>
          </cell>
          <cell r="D238">
            <v>1</v>
          </cell>
          <cell r="E238">
            <v>250</v>
          </cell>
          <cell r="F238">
            <v>250</v>
          </cell>
        </row>
        <row r="239">
          <cell r="A239" t="str">
            <v>EB01.007</v>
          </cell>
          <cell r="B239" t="str">
            <v>Gabinete de piso en Pino</v>
          </cell>
          <cell r="C239" t="str">
            <v>p</v>
          </cell>
          <cell r="D239">
            <v>1</v>
          </cell>
          <cell r="E239">
            <v>650</v>
          </cell>
          <cell r="F239">
            <v>650</v>
          </cell>
        </row>
        <row r="240">
          <cell r="A240" t="str">
            <v>EB01.008</v>
          </cell>
          <cell r="B240" t="str">
            <v>Gabinete de pared en Pino</v>
          </cell>
          <cell r="C240" t="str">
            <v>p</v>
          </cell>
          <cell r="D240">
            <v>1</v>
          </cell>
          <cell r="E240">
            <v>550</v>
          </cell>
          <cell r="F240">
            <v>550</v>
          </cell>
        </row>
        <row r="241">
          <cell r="A241" t="str">
            <v>EB01.016</v>
          </cell>
          <cell r="B241" t="str">
            <v>Montura puertas (incluye marco y llavín)</v>
          </cell>
          <cell r="C241" t="str">
            <v>u</v>
          </cell>
          <cell r="D241">
            <v>1</v>
          </cell>
          <cell r="E241">
            <v>250</v>
          </cell>
          <cell r="F241">
            <v>250</v>
          </cell>
        </row>
        <row r="242">
          <cell r="A242" t="str">
            <v>EB01.017</v>
          </cell>
          <cell r="B242" t="str">
            <v>Aplicación laca todo costo (por puerta)</v>
          </cell>
          <cell r="C242" t="str">
            <v>u</v>
          </cell>
          <cell r="D242">
            <v>1</v>
          </cell>
          <cell r="E242">
            <v>500</v>
          </cell>
          <cell r="F242">
            <v>500</v>
          </cell>
        </row>
        <row r="243">
          <cell r="A243" t="str">
            <v>EB02.001</v>
          </cell>
          <cell r="B243" t="str">
            <v>Tope de Marmolite "Alpha"</v>
          </cell>
          <cell r="C243" t="str">
            <v>p2</v>
          </cell>
          <cell r="D243">
            <v>1</v>
          </cell>
          <cell r="E243">
            <v>85</v>
          </cell>
          <cell r="F243">
            <v>85</v>
          </cell>
        </row>
        <row r="244">
          <cell r="A244" t="str">
            <v>EB02.002</v>
          </cell>
          <cell r="B244" t="str">
            <v>Tope de Marmolite Natural.  Incluye Instalación.</v>
          </cell>
          <cell r="C244" t="str">
            <v>p2</v>
          </cell>
          <cell r="D244">
            <v>1</v>
          </cell>
          <cell r="E244">
            <v>85</v>
          </cell>
          <cell r="F244">
            <v>85</v>
          </cell>
        </row>
        <row r="245">
          <cell r="A245" t="str">
            <v>EB02.003</v>
          </cell>
          <cell r="B245" t="str">
            <v>Tope de Marmolite Color.  Incluye Instalación.</v>
          </cell>
          <cell r="C245" t="str">
            <v>p2</v>
          </cell>
          <cell r="D245">
            <v>1</v>
          </cell>
          <cell r="E245">
            <v>120</v>
          </cell>
          <cell r="F245">
            <v>120</v>
          </cell>
        </row>
        <row r="246">
          <cell r="A246" t="str">
            <v>EB02.004</v>
          </cell>
          <cell r="B246" t="str">
            <v>Tope de Marmolite - Granitop.  Incluye Instalación.</v>
          </cell>
          <cell r="C246" t="str">
            <v>p2</v>
          </cell>
          <cell r="D246">
            <v>1.08</v>
          </cell>
          <cell r="E246">
            <v>150</v>
          </cell>
          <cell r="F246">
            <v>162</v>
          </cell>
        </row>
        <row r="247">
          <cell r="A247" t="str">
            <v>EL</v>
          </cell>
          <cell r="B247" t="str">
            <v>ELECTRICIDAD</v>
          </cell>
          <cell r="D247" t="str">
            <v/>
          </cell>
          <cell r="F247" t="str">
            <v/>
          </cell>
        </row>
        <row r="248">
          <cell r="A248" t="str">
            <v>EL01.001</v>
          </cell>
          <cell r="B248" t="str">
            <v>Caja rectangular 2x4 de 1/2", americana</v>
          </cell>
          <cell r="C248" t="str">
            <v>u</v>
          </cell>
          <cell r="D248">
            <v>1</v>
          </cell>
          <cell r="E248">
            <v>7.95</v>
          </cell>
          <cell r="F248">
            <v>7.95</v>
          </cell>
        </row>
        <row r="249">
          <cell r="A249" t="str">
            <v>EL01.002</v>
          </cell>
          <cell r="B249" t="str">
            <v>Caja rectangular 2x4 de 3/4", americana</v>
          </cell>
          <cell r="C249" t="str">
            <v>u</v>
          </cell>
          <cell r="D249">
            <v>1</v>
          </cell>
          <cell r="E249">
            <v>8</v>
          </cell>
          <cell r="F249">
            <v>8</v>
          </cell>
        </row>
        <row r="250">
          <cell r="A250" t="str">
            <v>EL01.003</v>
          </cell>
          <cell r="B250" t="str">
            <v>Caja octagonal de 1/2", americana</v>
          </cell>
          <cell r="C250" t="str">
            <v>u</v>
          </cell>
          <cell r="D250">
            <v>1</v>
          </cell>
          <cell r="E250">
            <v>8.9499999999999993</v>
          </cell>
          <cell r="F250">
            <v>8.9499999999999993</v>
          </cell>
        </row>
        <row r="251">
          <cell r="A251" t="str">
            <v>EL01.004</v>
          </cell>
          <cell r="B251" t="str">
            <v>Caja octagonal de 3/4", americana</v>
          </cell>
          <cell r="C251" t="str">
            <v>u</v>
          </cell>
          <cell r="D251">
            <v>1</v>
          </cell>
          <cell r="E251">
            <v>8.9499999999999993</v>
          </cell>
          <cell r="F251">
            <v>8.9499999999999993</v>
          </cell>
        </row>
        <row r="252">
          <cell r="A252" t="str">
            <v>EL01.005</v>
          </cell>
          <cell r="B252" t="str">
            <v>Roseta porcelana americana</v>
          </cell>
          <cell r="C252" t="str">
            <v>u</v>
          </cell>
          <cell r="D252">
            <v>1</v>
          </cell>
          <cell r="E252">
            <v>18</v>
          </cell>
          <cell r="F252">
            <v>18</v>
          </cell>
        </row>
        <row r="253">
          <cell r="A253" t="str">
            <v>EL01.006</v>
          </cell>
          <cell r="B253" t="str">
            <v>Tubo 1/2" x 10', PVC</v>
          </cell>
          <cell r="C253" t="str">
            <v>u</v>
          </cell>
          <cell r="D253">
            <v>1</v>
          </cell>
          <cell r="E253">
            <v>6.95</v>
          </cell>
          <cell r="F253">
            <v>6.95</v>
          </cell>
        </row>
        <row r="254">
          <cell r="A254" t="str">
            <v>EL01.007</v>
          </cell>
          <cell r="B254" t="str">
            <v>Tubo 3/4" x 10', PVC</v>
          </cell>
          <cell r="C254" t="str">
            <v>u</v>
          </cell>
          <cell r="D254">
            <v>1</v>
          </cell>
          <cell r="E254">
            <v>10.95</v>
          </cell>
          <cell r="F254">
            <v>10.95</v>
          </cell>
        </row>
        <row r="255">
          <cell r="A255" t="str">
            <v>EL01.008</v>
          </cell>
          <cell r="B255" t="str">
            <v>Tubo 1" x 10', PVC</v>
          </cell>
          <cell r="C255" t="str">
            <v>u</v>
          </cell>
          <cell r="D255">
            <v>1</v>
          </cell>
          <cell r="E255">
            <v>17</v>
          </cell>
          <cell r="F255">
            <v>17</v>
          </cell>
        </row>
        <row r="256">
          <cell r="A256" t="str">
            <v>EL01.009</v>
          </cell>
          <cell r="B256" t="str">
            <v>Tubo 1 1/2" x 10', PVC</v>
          </cell>
          <cell r="C256" t="str">
            <v>u</v>
          </cell>
          <cell r="D256">
            <v>1</v>
          </cell>
          <cell r="E256">
            <v>20</v>
          </cell>
          <cell r="F256">
            <v>20</v>
          </cell>
        </row>
        <row r="257">
          <cell r="A257" t="str">
            <v>EL01.010</v>
          </cell>
          <cell r="B257" t="str">
            <v>Tubo 2" x 10', PVC</v>
          </cell>
          <cell r="C257" t="str">
            <v>u</v>
          </cell>
          <cell r="D257">
            <v>1</v>
          </cell>
          <cell r="E257">
            <v>23</v>
          </cell>
          <cell r="F257">
            <v>23</v>
          </cell>
        </row>
        <row r="258">
          <cell r="A258" t="str">
            <v>EL01.011</v>
          </cell>
          <cell r="B258" t="str">
            <v>Codo PVC Eléctrico de 1/2"</v>
          </cell>
          <cell r="C258" t="str">
            <v>u</v>
          </cell>
          <cell r="D258">
            <v>1</v>
          </cell>
          <cell r="E258">
            <v>6.95</v>
          </cell>
          <cell r="F258">
            <v>6.95</v>
          </cell>
        </row>
        <row r="259">
          <cell r="A259" t="str">
            <v>EL01.012</v>
          </cell>
          <cell r="B259" t="str">
            <v>Codo PVC Eléctrico de 3/4"</v>
          </cell>
          <cell r="C259" t="str">
            <v>u</v>
          </cell>
          <cell r="D259">
            <v>1</v>
          </cell>
          <cell r="E259">
            <v>10.95</v>
          </cell>
          <cell r="F259">
            <v>10.95</v>
          </cell>
        </row>
        <row r="260">
          <cell r="A260" t="str">
            <v>EL01.013</v>
          </cell>
          <cell r="B260" t="str">
            <v>Alambre Duplo # 18, St.</v>
          </cell>
          <cell r="C260" t="str">
            <v>p</v>
          </cell>
          <cell r="D260">
            <v>1</v>
          </cell>
          <cell r="E260">
            <v>0.86</v>
          </cell>
          <cell r="F260">
            <v>0.86</v>
          </cell>
        </row>
        <row r="261">
          <cell r="A261" t="str">
            <v>EL01.014</v>
          </cell>
          <cell r="B261" t="str">
            <v>Alambre THW # 14, St.</v>
          </cell>
          <cell r="C261" t="str">
            <v>p</v>
          </cell>
          <cell r="D261">
            <v>1</v>
          </cell>
          <cell r="E261">
            <v>0.69</v>
          </cell>
          <cell r="F261">
            <v>0.69</v>
          </cell>
        </row>
        <row r="262">
          <cell r="A262" t="str">
            <v>EL01.015</v>
          </cell>
          <cell r="B262" t="str">
            <v>Alambre THW # 12, St.</v>
          </cell>
          <cell r="C262" t="str">
            <v>p</v>
          </cell>
          <cell r="D262">
            <v>1</v>
          </cell>
          <cell r="E262">
            <v>0.93</v>
          </cell>
          <cell r="F262">
            <v>0.93</v>
          </cell>
        </row>
        <row r="263">
          <cell r="A263" t="str">
            <v>EL01.016</v>
          </cell>
          <cell r="B263" t="str">
            <v>Alambre THW # 10, St.</v>
          </cell>
          <cell r="C263" t="str">
            <v>p</v>
          </cell>
          <cell r="D263">
            <v>1</v>
          </cell>
          <cell r="E263">
            <v>1.5</v>
          </cell>
          <cell r="F263">
            <v>1.5</v>
          </cell>
        </row>
        <row r="264">
          <cell r="A264" t="str">
            <v>EL01.017</v>
          </cell>
          <cell r="B264" t="str">
            <v>Alambre THW # 8, St.</v>
          </cell>
          <cell r="C264" t="str">
            <v>p</v>
          </cell>
          <cell r="D264">
            <v>1</v>
          </cell>
          <cell r="E264">
            <v>2.77</v>
          </cell>
          <cell r="F264">
            <v>2.77</v>
          </cell>
        </row>
        <row r="265">
          <cell r="A265" t="str">
            <v>EL01.018</v>
          </cell>
          <cell r="B265" t="str">
            <v>Alambre THW # 6, St.</v>
          </cell>
          <cell r="C265" t="str">
            <v>p</v>
          </cell>
          <cell r="D265">
            <v>1</v>
          </cell>
          <cell r="E265">
            <v>3.99</v>
          </cell>
          <cell r="F265">
            <v>3.99</v>
          </cell>
        </row>
        <row r="266">
          <cell r="A266" t="str">
            <v>EL01.019</v>
          </cell>
          <cell r="B266" t="str">
            <v>Alambre THW # 4, St.</v>
          </cell>
          <cell r="C266" t="str">
            <v>p</v>
          </cell>
          <cell r="D266">
            <v>1</v>
          </cell>
          <cell r="E266">
            <v>6.3</v>
          </cell>
          <cell r="F266">
            <v>6.3</v>
          </cell>
        </row>
        <row r="267">
          <cell r="A267" t="str">
            <v>EL01.020</v>
          </cell>
          <cell r="B267" t="str">
            <v>Alambre THW # 2, St.</v>
          </cell>
          <cell r="C267" t="str">
            <v>p</v>
          </cell>
          <cell r="D267">
            <v>1</v>
          </cell>
          <cell r="E267">
            <v>9.25</v>
          </cell>
          <cell r="F267">
            <v>9.25</v>
          </cell>
        </row>
        <row r="268">
          <cell r="A268" t="str">
            <v>EL01.021</v>
          </cell>
          <cell r="B268" t="str">
            <v>Alambre THW # 1/0, St.</v>
          </cell>
          <cell r="C268" t="str">
            <v>p</v>
          </cell>
          <cell r="D268">
            <v>1</v>
          </cell>
          <cell r="E268">
            <v>17.739999999999998</v>
          </cell>
          <cell r="F268">
            <v>17.739999999999998</v>
          </cell>
        </row>
        <row r="269">
          <cell r="A269" t="str">
            <v>EL01.022</v>
          </cell>
          <cell r="B269" t="str">
            <v>Tape eléctrico</v>
          </cell>
          <cell r="C269" t="str">
            <v>p</v>
          </cell>
          <cell r="D269">
            <v>1</v>
          </cell>
          <cell r="E269">
            <v>46</v>
          </cell>
          <cell r="F269">
            <v>46</v>
          </cell>
        </row>
        <row r="270">
          <cell r="A270" t="str">
            <v>EL01.023</v>
          </cell>
          <cell r="B270" t="str">
            <v>Interruptor sencillo, luminex</v>
          </cell>
          <cell r="C270" t="str">
            <v>u</v>
          </cell>
          <cell r="D270">
            <v>1</v>
          </cell>
          <cell r="E270">
            <v>16.95</v>
          </cell>
          <cell r="F270">
            <v>16.95</v>
          </cell>
        </row>
        <row r="271">
          <cell r="A271" t="str">
            <v>EL01.024</v>
          </cell>
          <cell r="B271" t="str">
            <v>Interruptor doble, luminex</v>
          </cell>
          <cell r="C271" t="str">
            <v>u</v>
          </cell>
          <cell r="D271">
            <v>1</v>
          </cell>
          <cell r="E271">
            <v>28.95</v>
          </cell>
          <cell r="F271">
            <v>28.95</v>
          </cell>
        </row>
        <row r="272">
          <cell r="A272" t="str">
            <v>EL01.025</v>
          </cell>
          <cell r="B272" t="str">
            <v>Interruptor triple, LUMINEX</v>
          </cell>
          <cell r="C272" t="str">
            <v>u</v>
          </cell>
          <cell r="D272">
            <v>1</v>
          </cell>
          <cell r="E272">
            <v>42</v>
          </cell>
          <cell r="F272">
            <v>42</v>
          </cell>
        </row>
        <row r="273">
          <cell r="A273" t="str">
            <v>EL01.026</v>
          </cell>
          <cell r="B273" t="str">
            <v>Interruptor sencillo de tres vias, Luminex</v>
          </cell>
          <cell r="C273" t="str">
            <v>u</v>
          </cell>
          <cell r="D273">
            <v>1</v>
          </cell>
          <cell r="E273">
            <v>20.95</v>
          </cell>
          <cell r="F273">
            <v>20.95</v>
          </cell>
        </row>
        <row r="274">
          <cell r="A274" t="str">
            <v>EL01.027</v>
          </cell>
          <cell r="B274" t="str">
            <v>Interruptor sencillo de cuatro vias, Vimar</v>
          </cell>
          <cell r="C274" t="str">
            <v>u</v>
          </cell>
          <cell r="D274">
            <v>1</v>
          </cell>
          <cell r="E274">
            <v>62</v>
          </cell>
          <cell r="F274">
            <v>62</v>
          </cell>
        </row>
        <row r="275">
          <cell r="A275" t="str">
            <v>EL01.028</v>
          </cell>
          <cell r="B275" t="str">
            <v>Interruptor piloto americano, Levinton</v>
          </cell>
          <cell r="C275" t="str">
            <v>u</v>
          </cell>
          <cell r="D275">
            <v>1</v>
          </cell>
          <cell r="E275">
            <v>66</v>
          </cell>
          <cell r="F275">
            <v>66</v>
          </cell>
        </row>
        <row r="276">
          <cell r="A276" t="str">
            <v>EL01.029</v>
          </cell>
          <cell r="B276" t="str">
            <v>Tomacorriente doble 110 V.</v>
          </cell>
          <cell r="C276" t="str">
            <v>u</v>
          </cell>
          <cell r="D276">
            <v>1</v>
          </cell>
          <cell r="E276">
            <v>21.95</v>
          </cell>
          <cell r="F276">
            <v>21.95</v>
          </cell>
        </row>
        <row r="277">
          <cell r="A277" t="str">
            <v>EL01.030</v>
          </cell>
          <cell r="B277" t="str">
            <v>Tomacorriente sencillo 220 V.</v>
          </cell>
          <cell r="C277" t="str">
            <v>u</v>
          </cell>
          <cell r="D277">
            <v>1</v>
          </cell>
          <cell r="E277">
            <v>30</v>
          </cell>
          <cell r="F277">
            <v>30</v>
          </cell>
        </row>
        <row r="278">
          <cell r="A278" t="str">
            <v>EL01.031</v>
          </cell>
          <cell r="B278" t="str">
            <v>Boton timbre, Luminex</v>
          </cell>
          <cell r="C278" t="str">
            <v>u</v>
          </cell>
          <cell r="D278">
            <v>1</v>
          </cell>
          <cell r="E278">
            <v>18.95</v>
          </cell>
          <cell r="F278">
            <v>18.95</v>
          </cell>
        </row>
        <row r="279">
          <cell r="A279" t="str">
            <v>EL01.032</v>
          </cell>
          <cell r="B279" t="str">
            <v>Timbre</v>
          </cell>
          <cell r="C279" t="str">
            <v>u</v>
          </cell>
          <cell r="D279">
            <v>1</v>
          </cell>
          <cell r="E279">
            <v>99</v>
          </cell>
          <cell r="F279">
            <v>99</v>
          </cell>
        </row>
        <row r="280">
          <cell r="A280" t="str">
            <v>EL01.036</v>
          </cell>
          <cell r="B280" t="str">
            <v>Caja distribución 2 a 4 circuitos</v>
          </cell>
          <cell r="C280" t="str">
            <v>u</v>
          </cell>
          <cell r="D280">
            <v>1</v>
          </cell>
          <cell r="E280">
            <v>179</v>
          </cell>
          <cell r="F280">
            <v>179</v>
          </cell>
        </row>
        <row r="281">
          <cell r="A281" t="str">
            <v>EL01.037</v>
          </cell>
          <cell r="B281" t="str">
            <v>Caja distribución 4 a 8 circuitos</v>
          </cell>
          <cell r="C281" t="str">
            <v>u</v>
          </cell>
          <cell r="D281">
            <v>1</v>
          </cell>
          <cell r="E281">
            <v>204</v>
          </cell>
          <cell r="F281">
            <v>204</v>
          </cell>
        </row>
        <row r="282">
          <cell r="A282" t="str">
            <v>EL01.038</v>
          </cell>
          <cell r="B282" t="str">
            <v>Caja distribución 8 a 12 circuitos</v>
          </cell>
          <cell r="C282" t="str">
            <v>u</v>
          </cell>
          <cell r="D282">
            <v>1</v>
          </cell>
          <cell r="E282">
            <v>385</v>
          </cell>
          <cell r="F282">
            <v>385</v>
          </cell>
        </row>
        <row r="283">
          <cell r="A283" t="str">
            <v>EL01.039</v>
          </cell>
          <cell r="B283" t="str">
            <v>Caja distribución 8 a 16 circuitos</v>
          </cell>
          <cell r="C283" t="str">
            <v>u</v>
          </cell>
          <cell r="D283">
            <v>1</v>
          </cell>
          <cell r="E283">
            <v>460</v>
          </cell>
          <cell r="F283">
            <v>460</v>
          </cell>
        </row>
        <row r="284">
          <cell r="A284" t="str">
            <v>EL01.040</v>
          </cell>
          <cell r="B284" t="str">
            <v>Caja distribución 12 a 24 circuitos</v>
          </cell>
          <cell r="C284" t="str">
            <v>u</v>
          </cell>
          <cell r="D284">
            <v>1</v>
          </cell>
          <cell r="E284">
            <v>510</v>
          </cell>
          <cell r="F284">
            <v>510</v>
          </cell>
        </row>
        <row r="285">
          <cell r="A285" t="str">
            <v>EL01.040</v>
          </cell>
          <cell r="B285" t="str">
            <v>Breakers</v>
          </cell>
          <cell r="C285" t="str">
            <v>u</v>
          </cell>
          <cell r="D285">
            <v>1</v>
          </cell>
          <cell r="E285">
            <v>60</v>
          </cell>
          <cell r="F285">
            <v>60</v>
          </cell>
        </row>
        <row r="286">
          <cell r="A286" t="str">
            <v>EX</v>
          </cell>
          <cell r="B286" t="str">
            <v>EXCAVACIONES</v>
          </cell>
          <cell r="D286" t="str">
            <v/>
          </cell>
          <cell r="F286" t="str">
            <v/>
          </cell>
        </row>
        <row r="287">
          <cell r="A287" t="str">
            <v>EX01.001</v>
          </cell>
          <cell r="B287" t="str">
            <v>Exc. Roca con Compresor hasta 3.00 m. de profundidad</v>
          </cell>
          <cell r="C287" t="str">
            <v>m3</v>
          </cell>
          <cell r="D287">
            <v>1</v>
          </cell>
          <cell r="E287">
            <v>290</v>
          </cell>
          <cell r="F287">
            <v>290</v>
          </cell>
        </row>
        <row r="288">
          <cell r="A288" t="str">
            <v>EX01.002</v>
          </cell>
          <cell r="B288" t="str">
            <v>Exc. Roca con Compresor  3.01 - 5.00 m de profundidad</v>
          </cell>
          <cell r="C288" t="str">
            <v>m3</v>
          </cell>
          <cell r="D288">
            <v>1</v>
          </cell>
          <cell r="E288">
            <v>310</v>
          </cell>
          <cell r="F288">
            <v>310</v>
          </cell>
        </row>
        <row r="289">
          <cell r="A289" t="str">
            <v>EX01.003</v>
          </cell>
          <cell r="B289" t="str">
            <v>Exc. Roca con Compresor  5.01 - 7.00 m de profundidad</v>
          </cell>
          <cell r="C289" t="str">
            <v>m3</v>
          </cell>
          <cell r="D289">
            <v>1</v>
          </cell>
          <cell r="E289">
            <v>340</v>
          </cell>
          <cell r="F289">
            <v>340</v>
          </cell>
        </row>
        <row r="290">
          <cell r="A290" t="str">
            <v>EX01.004</v>
          </cell>
          <cell r="B290" t="str">
            <v>Exc. Roca Dura a Mano hasta 3 m profundidad</v>
          </cell>
          <cell r="C290" t="str">
            <v>m3</v>
          </cell>
          <cell r="D290">
            <v>1</v>
          </cell>
          <cell r="E290">
            <v>256</v>
          </cell>
          <cell r="F290">
            <v>256</v>
          </cell>
        </row>
        <row r="291">
          <cell r="A291" t="str">
            <v>EX01.005</v>
          </cell>
          <cell r="B291" t="str">
            <v>Exc. Roca Dura a Mano 3.01 - 5.00 m. de profundidad</v>
          </cell>
          <cell r="C291" t="str">
            <v>m3</v>
          </cell>
          <cell r="D291">
            <v>1</v>
          </cell>
          <cell r="E291">
            <v>271</v>
          </cell>
          <cell r="F291">
            <v>271</v>
          </cell>
        </row>
        <row r="292">
          <cell r="A292" t="str">
            <v>EX01.006</v>
          </cell>
          <cell r="B292" t="str">
            <v>Exc. Roca Dura a Mano 5.01 - 7.00 m. de profundidad</v>
          </cell>
          <cell r="C292" t="str">
            <v>m3</v>
          </cell>
          <cell r="D292">
            <v>1</v>
          </cell>
          <cell r="E292">
            <v>293</v>
          </cell>
          <cell r="F292">
            <v>293</v>
          </cell>
        </row>
        <row r="293">
          <cell r="A293" t="str">
            <v>EX01.007</v>
          </cell>
          <cell r="B293" t="str">
            <v>Exc. Roca Blanda a Mano hasta 3.00 m. de profundidad</v>
          </cell>
          <cell r="C293" t="str">
            <v>m3</v>
          </cell>
          <cell r="D293">
            <v>1</v>
          </cell>
          <cell r="E293">
            <v>204</v>
          </cell>
          <cell r="F293">
            <v>204</v>
          </cell>
        </row>
        <row r="294">
          <cell r="A294" t="str">
            <v>EX01.008</v>
          </cell>
          <cell r="B294" t="str">
            <v>Exc. Roca Blanda a Mano 3.01 - 5.00 m. de profundidad</v>
          </cell>
          <cell r="C294" t="str">
            <v>m3</v>
          </cell>
          <cell r="D294">
            <v>1</v>
          </cell>
          <cell r="E294">
            <v>217</v>
          </cell>
          <cell r="F294">
            <v>217</v>
          </cell>
        </row>
        <row r="295">
          <cell r="A295" t="str">
            <v>EX01.009</v>
          </cell>
          <cell r="B295" t="str">
            <v>Exc. Roca Blanda a Mano 5.01 - 7.00 m. de profundidad</v>
          </cell>
          <cell r="C295" t="str">
            <v>m3</v>
          </cell>
          <cell r="D295">
            <v>1</v>
          </cell>
          <cell r="E295">
            <v>235</v>
          </cell>
          <cell r="F295">
            <v>235</v>
          </cell>
        </row>
        <row r="296">
          <cell r="A296" t="str">
            <v>EX01.010</v>
          </cell>
          <cell r="B296" t="str">
            <v>Exc. Roca Tosca a Mano hasta 3.00 m. de profundidad</v>
          </cell>
          <cell r="C296" t="str">
            <v>m3</v>
          </cell>
          <cell r="D296">
            <v>1</v>
          </cell>
          <cell r="E296">
            <v>176</v>
          </cell>
          <cell r="F296">
            <v>176</v>
          </cell>
        </row>
        <row r="297">
          <cell r="A297" t="str">
            <v>EX01.011</v>
          </cell>
          <cell r="B297" t="str">
            <v>Exc. Roca Tosca a Mano 3.01 - 5.00 m. de profundidad</v>
          </cell>
          <cell r="C297" t="str">
            <v>m3</v>
          </cell>
          <cell r="D297">
            <v>1</v>
          </cell>
          <cell r="E297">
            <v>187</v>
          </cell>
          <cell r="F297">
            <v>187</v>
          </cell>
        </row>
        <row r="298">
          <cell r="A298" t="str">
            <v>EX01.012</v>
          </cell>
          <cell r="B298" t="str">
            <v>Exc. Roca Tosca a Mano 5.01 - 7.00 m. de profundidad</v>
          </cell>
          <cell r="C298" t="str">
            <v>m3</v>
          </cell>
          <cell r="D298">
            <v>1</v>
          </cell>
          <cell r="E298">
            <v>202</v>
          </cell>
          <cell r="F298">
            <v>202</v>
          </cell>
        </row>
        <row r="299">
          <cell r="A299" t="str">
            <v>EX02.001</v>
          </cell>
          <cell r="B299" t="str">
            <v>Exc. Caliche a Mano hasta 3.00 m. de profundidad</v>
          </cell>
          <cell r="C299" t="str">
            <v>m3</v>
          </cell>
          <cell r="D299">
            <v>1</v>
          </cell>
          <cell r="E299">
            <v>128</v>
          </cell>
          <cell r="F299">
            <v>128</v>
          </cell>
        </row>
        <row r="300">
          <cell r="A300" t="str">
            <v>EX02.002</v>
          </cell>
          <cell r="B300" t="str">
            <v>Exc. Caliche a Mano 3.01 - 5.00 m. de profundidad</v>
          </cell>
          <cell r="C300" t="str">
            <v>m3</v>
          </cell>
          <cell r="D300">
            <v>1</v>
          </cell>
          <cell r="E300">
            <v>140</v>
          </cell>
          <cell r="F300">
            <v>140</v>
          </cell>
        </row>
        <row r="301">
          <cell r="A301" t="str">
            <v>EX02.003</v>
          </cell>
          <cell r="B301" t="str">
            <v>Exc. Caliche a Mano 5.01 - 7.00 m. de profundidad</v>
          </cell>
          <cell r="C301" t="str">
            <v>m3</v>
          </cell>
          <cell r="D301">
            <v>1</v>
          </cell>
          <cell r="E301">
            <v>153</v>
          </cell>
          <cell r="F301">
            <v>153</v>
          </cell>
        </row>
        <row r="302">
          <cell r="A302" t="str">
            <v>EX03.001</v>
          </cell>
          <cell r="B302" t="str">
            <v>Exc. Tierra a Mano hasta 3.00 m. de profundidad</v>
          </cell>
          <cell r="C302" t="str">
            <v>m3</v>
          </cell>
          <cell r="D302">
            <v>1</v>
          </cell>
          <cell r="E302">
            <v>79</v>
          </cell>
          <cell r="F302">
            <v>79</v>
          </cell>
        </row>
        <row r="303">
          <cell r="A303" t="str">
            <v>EX03.002</v>
          </cell>
          <cell r="B303" t="str">
            <v>Exc. Tierra a Mano 3.01 - 5.00 m. de profundidad</v>
          </cell>
          <cell r="C303" t="str">
            <v>m3</v>
          </cell>
          <cell r="D303">
            <v>1</v>
          </cell>
          <cell r="E303">
            <v>88</v>
          </cell>
          <cell r="F303">
            <v>88</v>
          </cell>
        </row>
        <row r="304">
          <cell r="A304" t="str">
            <v>EX03.003</v>
          </cell>
          <cell r="B304" t="str">
            <v>Exc. Tierra a Mano 5.01 - 7.00 m. de profundidad</v>
          </cell>
          <cell r="C304" t="str">
            <v>m3</v>
          </cell>
          <cell r="D304">
            <v>1</v>
          </cell>
          <cell r="E304">
            <v>96</v>
          </cell>
          <cell r="F304">
            <v>96</v>
          </cell>
        </row>
        <row r="305">
          <cell r="A305" t="str">
            <v>HO</v>
          </cell>
          <cell r="B305" t="str">
            <v>HORMIGON</v>
          </cell>
          <cell r="D305" t="str">
            <v/>
          </cell>
          <cell r="F305" t="str">
            <v/>
          </cell>
        </row>
        <row r="306">
          <cell r="A306" t="str">
            <v>HO01.001</v>
          </cell>
          <cell r="B306" t="str">
            <v>Hormigón industrial 100 kg/cm2</v>
          </cell>
          <cell r="C306" t="str">
            <v>m3</v>
          </cell>
          <cell r="D306">
            <v>1.08</v>
          </cell>
          <cell r="E306">
            <v>970</v>
          </cell>
          <cell r="F306">
            <v>1047.5999999999999</v>
          </cell>
        </row>
        <row r="307">
          <cell r="A307" t="str">
            <v>HO01.002</v>
          </cell>
          <cell r="B307" t="str">
            <v>Hormigón industrial 140 kg/cm2</v>
          </cell>
          <cell r="C307" t="str">
            <v>m3</v>
          </cell>
          <cell r="D307">
            <v>1.08</v>
          </cell>
          <cell r="E307">
            <v>1020</v>
          </cell>
          <cell r="F307">
            <v>1101.5999999999999</v>
          </cell>
        </row>
        <row r="308">
          <cell r="A308" t="str">
            <v>HO01.003</v>
          </cell>
          <cell r="B308" t="str">
            <v>Hormigón industrial 160 kg/cm2</v>
          </cell>
          <cell r="C308" t="str">
            <v>m3</v>
          </cell>
          <cell r="D308">
            <v>1.08</v>
          </cell>
          <cell r="E308">
            <v>1045</v>
          </cell>
          <cell r="F308">
            <v>1128.5999999999999</v>
          </cell>
        </row>
        <row r="309">
          <cell r="A309" t="str">
            <v>HO01.004</v>
          </cell>
          <cell r="B309" t="str">
            <v>Hormigón industrial 180 kg/cm2</v>
          </cell>
          <cell r="C309" t="str">
            <v>m3</v>
          </cell>
          <cell r="D309">
            <v>1.08</v>
          </cell>
          <cell r="E309">
            <v>1090</v>
          </cell>
          <cell r="F309">
            <v>1177.2</v>
          </cell>
        </row>
        <row r="310">
          <cell r="A310" t="str">
            <v>HO01.005</v>
          </cell>
          <cell r="B310" t="str">
            <v>Hormigón industrial 210 kg/cm2</v>
          </cell>
          <cell r="C310" t="str">
            <v>m3</v>
          </cell>
          <cell r="D310">
            <v>1.08</v>
          </cell>
          <cell r="E310">
            <v>1140</v>
          </cell>
          <cell r="F310">
            <v>1231.2</v>
          </cell>
        </row>
        <row r="311">
          <cell r="A311" t="str">
            <v>HO01.006</v>
          </cell>
          <cell r="B311" t="str">
            <v>Hormigón industrial 240 kg/cm3</v>
          </cell>
          <cell r="C311" t="str">
            <v>m3</v>
          </cell>
          <cell r="D311">
            <v>1.08</v>
          </cell>
          <cell r="E311">
            <v>1195</v>
          </cell>
          <cell r="F311">
            <v>1290.5999999999999</v>
          </cell>
        </row>
        <row r="312">
          <cell r="A312" t="str">
            <v>HO01.007</v>
          </cell>
          <cell r="B312" t="str">
            <v>Hormigón industrial 250 kg/cm3</v>
          </cell>
          <cell r="C312" t="str">
            <v>m3</v>
          </cell>
          <cell r="D312">
            <v>1.08</v>
          </cell>
          <cell r="E312">
            <v>1230</v>
          </cell>
          <cell r="F312">
            <v>1328.4</v>
          </cell>
        </row>
        <row r="313">
          <cell r="A313" t="str">
            <v>HO01.008</v>
          </cell>
          <cell r="B313" t="str">
            <v>Hormigón industrial 260 kg/cm3</v>
          </cell>
          <cell r="C313" t="str">
            <v>m3</v>
          </cell>
          <cell r="D313">
            <v>1.08</v>
          </cell>
          <cell r="E313">
            <v>1255</v>
          </cell>
          <cell r="F313">
            <v>1355.4</v>
          </cell>
        </row>
        <row r="314">
          <cell r="A314" t="str">
            <v>HO01.009</v>
          </cell>
          <cell r="B314" t="str">
            <v>Hormigón industrial 280 kg/cm3</v>
          </cell>
          <cell r="C314" t="str">
            <v>m3</v>
          </cell>
          <cell r="D314">
            <v>1.08</v>
          </cell>
          <cell r="E314">
            <v>1310</v>
          </cell>
          <cell r="F314">
            <v>1414.8</v>
          </cell>
        </row>
        <row r="315">
          <cell r="A315" t="str">
            <v>HO01.010</v>
          </cell>
          <cell r="B315" t="str">
            <v>Hormigón industrial 300 kg/cm3</v>
          </cell>
          <cell r="C315" t="str">
            <v>m3</v>
          </cell>
          <cell r="D315">
            <v>1.08</v>
          </cell>
          <cell r="E315">
            <v>1365</v>
          </cell>
          <cell r="F315">
            <v>1474.2</v>
          </cell>
        </row>
        <row r="316">
          <cell r="A316" t="str">
            <v>HO01.011</v>
          </cell>
          <cell r="B316" t="str">
            <v>Hormigón industrial 315 kg/cm3</v>
          </cell>
          <cell r="C316" t="str">
            <v>m3</v>
          </cell>
          <cell r="D316">
            <v>1.08</v>
          </cell>
          <cell r="E316">
            <v>1415</v>
          </cell>
          <cell r="F316">
            <v>1528.2</v>
          </cell>
        </row>
        <row r="317">
          <cell r="A317" t="str">
            <v>HO01.012</v>
          </cell>
          <cell r="B317" t="str">
            <v>Hormigón industrial 350 kg/cm3</v>
          </cell>
          <cell r="C317" t="str">
            <v>m3</v>
          </cell>
          <cell r="D317">
            <v>1.08</v>
          </cell>
          <cell r="E317">
            <v>1510</v>
          </cell>
          <cell r="F317">
            <v>1630.8</v>
          </cell>
        </row>
        <row r="318">
          <cell r="A318" t="str">
            <v>HO01.013</v>
          </cell>
          <cell r="B318" t="str">
            <v>Hormigón industrial 400 kg/cm3</v>
          </cell>
          <cell r="C318" t="str">
            <v>m3</v>
          </cell>
          <cell r="D318">
            <v>1.08</v>
          </cell>
          <cell r="E318">
            <v>1605</v>
          </cell>
          <cell r="F318">
            <v>1733.4</v>
          </cell>
        </row>
        <row r="319">
          <cell r="A319" t="str">
            <v>HO02.001</v>
          </cell>
          <cell r="B319" t="str">
            <v>Instalación de Bomba</v>
          </cell>
          <cell r="C319" t="str">
            <v>vez</v>
          </cell>
          <cell r="D319">
            <v>1.08</v>
          </cell>
          <cell r="E319">
            <v>500</v>
          </cell>
          <cell r="F319">
            <v>540</v>
          </cell>
        </row>
        <row r="320">
          <cell r="A320" t="str">
            <v>HO02.002</v>
          </cell>
          <cell r="B320" t="str">
            <v>Bombeo Hormigón</v>
          </cell>
          <cell r="C320" t="str">
            <v>m3</v>
          </cell>
          <cell r="D320">
            <v>1.08</v>
          </cell>
          <cell r="E320">
            <v>90</v>
          </cell>
          <cell r="F320">
            <v>97.2</v>
          </cell>
        </row>
        <row r="321">
          <cell r="A321" t="str">
            <v>HO02.003</v>
          </cell>
          <cell r="B321" t="str">
            <v>Vaciado y ligado con ligadora</v>
          </cell>
          <cell r="C321" t="str">
            <v>m3</v>
          </cell>
          <cell r="D321">
            <v>1</v>
          </cell>
          <cell r="E321">
            <v>106.52</v>
          </cell>
          <cell r="F321">
            <v>106.52</v>
          </cell>
        </row>
        <row r="322">
          <cell r="A322" t="str">
            <v>HO02.004</v>
          </cell>
          <cell r="B322" t="str">
            <v>Vaciado y ligado a mano</v>
          </cell>
          <cell r="C322" t="str">
            <v>m3</v>
          </cell>
          <cell r="D322">
            <v>1</v>
          </cell>
          <cell r="E322">
            <v>188.27</v>
          </cell>
          <cell r="F322">
            <v>188.27</v>
          </cell>
        </row>
        <row r="323">
          <cell r="A323" t="str">
            <v>HO03.001</v>
          </cell>
          <cell r="B323" t="str">
            <v>Aditivo "PDA 25-R" (5 Gls)</v>
          </cell>
          <cell r="C323" t="str">
            <v>gl</v>
          </cell>
          <cell r="D323">
            <v>1</v>
          </cell>
          <cell r="E323">
            <v>108.61</v>
          </cell>
          <cell r="F323">
            <v>108.61</v>
          </cell>
        </row>
        <row r="324">
          <cell r="A324" t="str">
            <v>HO03.002</v>
          </cell>
          <cell r="B324" t="str">
            <v>Agua (camión de 2,000 - 2,500 gls)</v>
          </cell>
          <cell r="C324" t="str">
            <v>gl</v>
          </cell>
          <cell r="D324">
            <v>1</v>
          </cell>
          <cell r="E324">
            <v>0.1</v>
          </cell>
          <cell r="F324">
            <v>0.1</v>
          </cell>
        </row>
        <row r="325">
          <cell r="A325" t="str">
            <v>HO04.001</v>
          </cell>
          <cell r="B325" t="str">
            <v>Vibrado del Hormigón</v>
          </cell>
          <cell r="C325" t="str">
            <v>m3</v>
          </cell>
          <cell r="D325">
            <v>1</v>
          </cell>
          <cell r="E325">
            <v>0.9</v>
          </cell>
          <cell r="F325">
            <v>0.9</v>
          </cell>
        </row>
        <row r="326">
          <cell r="A326" t="str">
            <v>IM</v>
          </cell>
          <cell r="B326" t="str">
            <v>IMPERMEABILIZANTES</v>
          </cell>
          <cell r="D326" t="str">
            <v/>
          </cell>
          <cell r="F326" t="str">
            <v/>
          </cell>
        </row>
        <row r="327">
          <cell r="A327" t="str">
            <v>IM01.001</v>
          </cell>
          <cell r="B327" t="str">
            <v>Primaseal "TAVARES INDUSTRIALES"</v>
          </cell>
          <cell r="C327" t="str">
            <v>gl</v>
          </cell>
          <cell r="D327">
            <v>1.08</v>
          </cell>
          <cell r="E327">
            <v>40.299999999999997</v>
          </cell>
          <cell r="F327">
            <v>43.52</v>
          </cell>
        </row>
        <row r="328">
          <cell r="A328" t="str">
            <v>IM01.002</v>
          </cell>
          <cell r="B328" t="str">
            <v>Permaseal "TAVARES INDUSTRIALES"</v>
          </cell>
          <cell r="C328" t="str">
            <v>gl</v>
          </cell>
          <cell r="D328">
            <v>1.08</v>
          </cell>
          <cell r="E328">
            <v>113.39</v>
          </cell>
          <cell r="F328">
            <v>122.46</v>
          </cell>
        </row>
        <row r="329">
          <cell r="A329" t="str">
            <v>IM01.003</v>
          </cell>
          <cell r="B329" t="str">
            <v>ALM. , lata de 5 gl.</v>
          </cell>
          <cell r="C329" t="str">
            <v>lta</v>
          </cell>
          <cell r="D329">
            <v>1</v>
          </cell>
          <cell r="E329">
            <v>950</v>
          </cell>
          <cell r="F329">
            <v>950</v>
          </cell>
        </row>
        <row r="330">
          <cell r="A330" t="str">
            <v>IM01.004</v>
          </cell>
          <cell r="B330" t="str">
            <v>Silicool, lata de 5 gl. (Criollo)</v>
          </cell>
          <cell r="C330" t="str">
            <v>lta</v>
          </cell>
          <cell r="D330">
            <v>1</v>
          </cell>
          <cell r="E330">
            <v>875</v>
          </cell>
          <cell r="F330">
            <v>875</v>
          </cell>
        </row>
        <row r="331">
          <cell r="A331" t="str">
            <v>IM01.005</v>
          </cell>
          <cell r="B331" t="str">
            <v>Sellador  de techo criollo "Popular"</v>
          </cell>
          <cell r="C331" t="str">
            <v>gl</v>
          </cell>
          <cell r="D331">
            <v>1</v>
          </cell>
          <cell r="E331">
            <v>728</v>
          </cell>
          <cell r="F331">
            <v>728</v>
          </cell>
        </row>
        <row r="332">
          <cell r="A332" t="str">
            <v>IM01.006</v>
          </cell>
          <cell r="B332" t="str">
            <v>Sellador de techo importado "Surseal", lata 5 gl.</v>
          </cell>
          <cell r="C332" t="str">
            <v>lta</v>
          </cell>
          <cell r="D332">
            <v>1</v>
          </cell>
          <cell r="E332">
            <v>650</v>
          </cell>
          <cell r="F332">
            <v>650</v>
          </cell>
        </row>
        <row r="333">
          <cell r="A333" t="str">
            <v>IM01.007</v>
          </cell>
          <cell r="B333" t="str">
            <v>Sellador de techo importado "Lanco", lata 5 gls.</v>
          </cell>
          <cell r="C333" t="str">
            <v>lta</v>
          </cell>
          <cell r="D333">
            <v>1</v>
          </cell>
          <cell r="E333">
            <v>895</v>
          </cell>
          <cell r="F333">
            <v>895</v>
          </cell>
        </row>
        <row r="334">
          <cell r="A334" t="str">
            <v>IM01.008</v>
          </cell>
          <cell r="B334" t="str">
            <v>Aguapel "P.Q.I.","PROTEX" 5 gls</v>
          </cell>
          <cell r="C334" t="str">
            <v>gl</v>
          </cell>
          <cell r="D334">
            <v>1</v>
          </cell>
          <cell r="E334">
            <v>113.09</v>
          </cell>
          <cell r="F334">
            <v>113.09</v>
          </cell>
        </row>
        <row r="335">
          <cell r="A335" t="str">
            <v>IM01.009</v>
          </cell>
          <cell r="B335" t="str">
            <v>Bitunol instalado, 5 años garantía</v>
          </cell>
          <cell r="C335" t="str">
            <v>m2</v>
          </cell>
          <cell r="D335">
            <v>1</v>
          </cell>
          <cell r="E335">
            <v>165</v>
          </cell>
          <cell r="F335">
            <v>165</v>
          </cell>
        </row>
        <row r="336">
          <cell r="A336" t="str">
            <v>LV</v>
          </cell>
          <cell r="B336" t="str">
            <v>LAVADEROS Y VERTEDEROS DE GRANITO</v>
          </cell>
          <cell r="D336" t="str">
            <v/>
          </cell>
          <cell r="F336" t="str">
            <v/>
          </cell>
        </row>
        <row r="337">
          <cell r="A337" t="str">
            <v>LV01.001</v>
          </cell>
          <cell r="B337" t="str">
            <v>Lavadero doble de granito, 1.50 x 0.50 m.</v>
          </cell>
          <cell r="C337" t="str">
            <v>u</v>
          </cell>
          <cell r="D337">
            <v>1</v>
          </cell>
          <cell r="E337">
            <v>1181</v>
          </cell>
          <cell r="F337">
            <v>1181</v>
          </cell>
        </row>
        <row r="338">
          <cell r="A338" t="str">
            <v>LV01.004</v>
          </cell>
          <cell r="B338" t="str">
            <v>Transporte lavaderos y tina</v>
          </cell>
          <cell r="C338" t="str">
            <v>u</v>
          </cell>
          <cell r="D338">
            <v>1</v>
          </cell>
          <cell r="E338">
            <v>24.75</v>
          </cell>
          <cell r="F338">
            <v>24.75</v>
          </cell>
        </row>
        <row r="339">
          <cell r="A339" t="str">
            <v>LL</v>
          </cell>
          <cell r="B339" t="str">
            <v>LLAVES DE PASO Y VALVULAS</v>
          </cell>
          <cell r="D339" t="str">
            <v/>
          </cell>
          <cell r="F339" t="str">
            <v/>
          </cell>
        </row>
        <row r="340">
          <cell r="A340" t="str">
            <v>LL01.001</v>
          </cell>
          <cell r="B340" t="str">
            <v>Llave de paso RED WHITE de 1/2"</v>
          </cell>
          <cell r="C340" t="str">
            <v>u</v>
          </cell>
          <cell r="D340">
            <v>1</v>
          </cell>
          <cell r="E340">
            <v>98</v>
          </cell>
          <cell r="F340">
            <v>98</v>
          </cell>
        </row>
        <row r="341">
          <cell r="A341" t="str">
            <v>LL01.002</v>
          </cell>
          <cell r="B341" t="str">
            <v>Llave de paso RED WHITE de 3/4"</v>
          </cell>
          <cell r="C341" t="str">
            <v>u</v>
          </cell>
          <cell r="D341">
            <v>1</v>
          </cell>
          <cell r="E341">
            <v>125</v>
          </cell>
          <cell r="F341">
            <v>125</v>
          </cell>
        </row>
        <row r="342">
          <cell r="A342" t="str">
            <v>LL01.003</v>
          </cell>
          <cell r="B342" t="str">
            <v>Llave de paso RED WHITE de 1"</v>
          </cell>
          <cell r="C342" t="str">
            <v>u</v>
          </cell>
          <cell r="D342">
            <v>1</v>
          </cell>
          <cell r="E342">
            <v>176</v>
          </cell>
          <cell r="F342">
            <v>176</v>
          </cell>
        </row>
        <row r="343">
          <cell r="A343" t="str">
            <v>LL01.004</v>
          </cell>
          <cell r="B343" t="str">
            <v>Llave de paso RED WHITE de 1 1/2"</v>
          </cell>
          <cell r="C343" t="str">
            <v>u</v>
          </cell>
          <cell r="D343">
            <v>1</v>
          </cell>
          <cell r="E343">
            <v>315</v>
          </cell>
          <cell r="F343">
            <v>315</v>
          </cell>
        </row>
        <row r="344">
          <cell r="A344" t="str">
            <v>LL01.005</v>
          </cell>
          <cell r="B344" t="str">
            <v>Llave de paso RED WHITE de 2"</v>
          </cell>
          <cell r="C344" t="str">
            <v>u</v>
          </cell>
          <cell r="D344">
            <v>1</v>
          </cell>
          <cell r="E344">
            <v>482</v>
          </cell>
          <cell r="F344">
            <v>482</v>
          </cell>
        </row>
        <row r="345">
          <cell r="A345" t="str">
            <v>LL01.006</v>
          </cell>
          <cell r="B345" t="str">
            <v>Llave de paso RED WHITE de 2 1/2"</v>
          </cell>
          <cell r="C345" t="str">
            <v>u</v>
          </cell>
          <cell r="D345">
            <v>1</v>
          </cell>
          <cell r="E345">
            <v>932</v>
          </cell>
          <cell r="F345">
            <v>932</v>
          </cell>
        </row>
        <row r="346">
          <cell r="A346" t="str">
            <v>LL01.006</v>
          </cell>
          <cell r="B346" t="str">
            <v>Llave de paso RED WHITE de 3"</v>
          </cell>
          <cell r="C346" t="str">
            <v>u</v>
          </cell>
          <cell r="D346">
            <v>1</v>
          </cell>
          <cell r="E346">
            <v>1315</v>
          </cell>
          <cell r="F346">
            <v>1315</v>
          </cell>
        </row>
        <row r="347">
          <cell r="A347" t="str">
            <v>LL02.001</v>
          </cell>
          <cell r="B347" t="str">
            <v>Válvula de cisterna, de 1/2" NIBCO</v>
          </cell>
          <cell r="C347" t="str">
            <v>u</v>
          </cell>
          <cell r="D347">
            <v>1</v>
          </cell>
          <cell r="E347">
            <v>70</v>
          </cell>
          <cell r="F347">
            <v>70</v>
          </cell>
        </row>
        <row r="348">
          <cell r="A348" t="str">
            <v>LL02.002</v>
          </cell>
          <cell r="B348" t="str">
            <v>Válvula de cisterna, de 3/4" NIBCO</v>
          </cell>
          <cell r="C348" t="str">
            <v>u</v>
          </cell>
          <cell r="D348">
            <v>1</v>
          </cell>
          <cell r="E348">
            <v>90</v>
          </cell>
          <cell r="F348">
            <v>90</v>
          </cell>
        </row>
        <row r="349">
          <cell r="A349" t="str">
            <v>LL02.003</v>
          </cell>
          <cell r="B349" t="str">
            <v>Válvula de cisterna, de 1" NIBCO</v>
          </cell>
          <cell r="C349" t="str">
            <v>u</v>
          </cell>
          <cell r="D349">
            <v>1</v>
          </cell>
          <cell r="E349">
            <v>165</v>
          </cell>
          <cell r="F349">
            <v>165</v>
          </cell>
        </row>
        <row r="350">
          <cell r="A350" t="str">
            <v>LL03.001</v>
          </cell>
          <cell r="B350" t="str">
            <v>Cheque horizontal de 1/2" EUROPA</v>
          </cell>
          <cell r="C350" t="str">
            <v>u</v>
          </cell>
          <cell r="D350">
            <v>1</v>
          </cell>
          <cell r="E350">
            <v>38</v>
          </cell>
          <cell r="F350">
            <v>38</v>
          </cell>
        </row>
        <row r="351">
          <cell r="A351" t="str">
            <v>LL03.002</v>
          </cell>
          <cell r="B351" t="str">
            <v>Cheque horizontal de 3/4" EUROPA</v>
          </cell>
          <cell r="C351" t="str">
            <v>u</v>
          </cell>
          <cell r="D351">
            <v>1</v>
          </cell>
          <cell r="E351">
            <v>52</v>
          </cell>
          <cell r="F351">
            <v>52</v>
          </cell>
        </row>
        <row r="352">
          <cell r="A352" t="str">
            <v>LL03.003</v>
          </cell>
          <cell r="B352" t="str">
            <v>Cheque horizontal de 1" EUROPA</v>
          </cell>
          <cell r="C352" t="str">
            <v>u</v>
          </cell>
          <cell r="D352">
            <v>1</v>
          </cell>
          <cell r="E352">
            <v>80</v>
          </cell>
          <cell r="F352">
            <v>80</v>
          </cell>
        </row>
        <row r="353">
          <cell r="A353" t="str">
            <v>LL03.004</v>
          </cell>
          <cell r="B353" t="str">
            <v>Cheque horizontal de 1 1/2" EUROPA</v>
          </cell>
          <cell r="C353" t="str">
            <v>u</v>
          </cell>
          <cell r="D353">
            <v>1</v>
          </cell>
          <cell r="E353">
            <v>136</v>
          </cell>
          <cell r="F353">
            <v>136</v>
          </cell>
        </row>
        <row r="354">
          <cell r="A354" t="str">
            <v>LL03.005</v>
          </cell>
          <cell r="B354" t="str">
            <v>Cheque horizontal de 2" EUROPA</v>
          </cell>
          <cell r="C354" t="str">
            <v>u</v>
          </cell>
          <cell r="D354">
            <v>1</v>
          </cell>
          <cell r="E354">
            <v>205</v>
          </cell>
          <cell r="F354">
            <v>205</v>
          </cell>
        </row>
        <row r="355">
          <cell r="A355" t="str">
            <v>LL03.006</v>
          </cell>
          <cell r="B355" t="str">
            <v>Cheque horizontal de 2 1/2" EUROPA</v>
          </cell>
          <cell r="C355" t="str">
            <v>u</v>
          </cell>
          <cell r="D355">
            <v>1</v>
          </cell>
          <cell r="E355">
            <v>440</v>
          </cell>
          <cell r="F355">
            <v>440</v>
          </cell>
        </row>
        <row r="356">
          <cell r="A356" t="str">
            <v>LL03.007</v>
          </cell>
          <cell r="B356" t="str">
            <v>Cheque horizontal de 3" EUROPA</v>
          </cell>
          <cell r="C356" t="str">
            <v>u</v>
          </cell>
          <cell r="D356">
            <v>1</v>
          </cell>
          <cell r="E356">
            <v>920</v>
          </cell>
          <cell r="F356">
            <v>920</v>
          </cell>
        </row>
        <row r="357">
          <cell r="A357" t="str">
            <v>LL03.008</v>
          </cell>
          <cell r="B357" t="str">
            <v>Cheque horizontal de 4" EUROPA</v>
          </cell>
          <cell r="C357" t="str">
            <v>u</v>
          </cell>
          <cell r="D357">
            <v>1</v>
          </cell>
          <cell r="E357">
            <v>1530</v>
          </cell>
          <cell r="F357">
            <v>1530</v>
          </cell>
        </row>
        <row r="358">
          <cell r="A358" t="str">
            <v>LL03.009</v>
          </cell>
          <cell r="B358" t="str">
            <v>Cheque vertical de 3/4" EUROPA</v>
          </cell>
          <cell r="C358" t="str">
            <v>u</v>
          </cell>
          <cell r="D358">
            <v>1</v>
          </cell>
          <cell r="E358">
            <v>78</v>
          </cell>
          <cell r="F358">
            <v>78</v>
          </cell>
        </row>
        <row r="359">
          <cell r="A359" t="str">
            <v>LL03.010</v>
          </cell>
          <cell r="B359" t="str">
            <v>Cheque vertical de 1" EUROPA</v>
          </cell>
          <cell r="C359" t="str">
            <v>u</v>
          </cell>
          <cell r="D359">
            <v>1</v>
          </cell>
          <cell r="E359">
            <v>86</v>
          </cell>
          <cell r="F359">
            <v>86</v>
          </cell>
        </row>
        <row r="360">
          <cell r="A360" t="str">
            <v>LL03.011</v>
          </cell>
          <cell r="B360" t="str">
            <v>Cheque vertical de 1 1/2" EUROPA</v>
          </cell>
          <cell r="C360" t="str">
            <v>u</v>
          </cell>
          <cell r="D360">
            <v>1</v>
          </cell>
          <cell r="E360">
            <v>178</v>
          </cell>
          <cell r="F360">
            <v>178</v>
          </cell>
        </row>
        <row r="361">
          <cell r="A361" t="str">
            <v>LL03.012</v>
          </cell>
          <cell r="B361" t="str">
            <v>Cheque vertical de 2" EUROPA</v>
          </cell>
          <cell r="C361" t="str">
            <v>u</v>
          </cell>
          <cell r="D361">
            <v>1</v>
          </cell>
          <cell r="E361">
            <v>262</v>
          </cell>
          <cell r="F361">
            <v>262</v>
          </cell>
        </row>
        <row r="362">
          <cell r="A362" t="str">
            <v>LL03.013</v>
          </cell>
          <cell r="B362" t="str">
            <v>Cheque vertical de 2 1/2" EUROPA</v>
          </cell>
          <cell r="C362" t="str">
            <v>u</v>
          </cell>
          <cell r="D362">
            <v>1</v>
          </cell>
          <cell r="E362">
            <v>586</v>
          </cell>
          <cell r="F362">
            <v>586</v>
          </cell>
        </row>
        <row r="363">
          <cell r="A363" t="str">
            <v>LL03.014</v>
          </cell>
          <cell r="B363" t="str">
            <v>Cheque vertical de 3" EUROPA</v>
          </cell>
          <cell r="C363" t="str">
            <v>u</v>
          </cell>
          <cell r="D363">
            <v>1</v>
          </cell>
          <cell r="E363">
            <v>890</v>
          </cell>
          <cell r="F363">
            <v>890</v>
          </cell>
        </row>
        <row r="364">
          <cell r="A364" t="str">
            <v>LL03.015</v>
          </cell>
          <cell r="B364" t="str">
            <v>Cheque vertical de 4" EUROPA</v>
          </cell>
          <cell r="C364" t="str">
            <v>u</v>
          </cell>
          <cell r="D364">
            <v>1</v>
          </cell>
          <cell r="E364">
            <v>1675</v>
          </cell>
          <cell r="F364">
            <v>1675</v>
          </cell>
        </row>
        <row r="365">
          <cell r="A365" t="str">
            <v>LL04.001</v>
          </cell>
          <cell r="B365" t="str">
            <v>Tapa de hierro para cistena 30" x 30"</v>
          </cell>
          <cell r="C365" t="str">
            <v>u</v>
          </cell>
          <cell r="D365">
            <v>1</v>
          </cell>
          <cell r="E365">
            <v>475</v>
          </cell>
          <cell r="F365">
            <v>475</v>
          </cell>
        </row>
        <row r="366">
          <cell r="A366" t="str">
            <v>LL04.002</v>
          </cell>
          <cell r="B366" t="str">
            <v>Tapa de aluminio para cistena 24" x 24"</v>
          </cell>
          <cell r="C366" t="str">
            <v>u</v>
          </cell>
          <cell r="D366">
            <v>1</v>
          </cell>
          <cell r="E366">
            <v>1150</v>
          </cell>
          <cell r="F366">
            <v>1150</v>
          </cell>
        </row>
        <row r="368">
          <cell r="A368" t="str">
            <v>MA</v>
          </cell>
          <cell r="B368" t="str">
            <v>MADERAS, CLAVOS, ZINC</v>
          </cell>
          <cell r="D368" t="str">
            <v/>
          </cell>
          <cell r="F368" t="str">
            <v/>
          </cell>
        </row>
        <row r="369">
          <cell r="A369" t="str">
            <v>MA01.001</v>
          </cell>
          <cell r="B369" t="str">
            <v>Pino bruto americano</v>
          </cell>
          <cell r="C369" t="str">
            <v>p2</v>
          </cell>
          <cell r="D369">
            <v>1</v>
          </cell>
          <cell r="E369">
            <v>11.5</v>
          </cell>
          <cell r="F369">
            <v>11.5</v>
          </cell>
        </row>
        <row r="370">
          <cell r="A370" t="str">
            <v>MA01.002</v>
          </cell>
          <cell r="B370" t="str">
            <v>Pino americano tratado</v>
          </cell>
          <cell r="C370" t="str">
            <v>p2</v>
          </cell>
          <cell r="D370">
            <v>1</v>
          </cell>
          <cell r="E370">
            <v>14</v>
          </cell>
          <cell r="F370">
            <v>14</v>
          </cell>
        </row>
        <row r="371">
          <cell r="A371" t="str">
            <v>MA01.003</v>
          </cell>
          <cell r="B371" t="str">
            <v>Caoba bruta</v>
          </cell>
          <cell r="C371" t="str">
            <v>p2</v>
          </cell>
          <cell r="D371">
            <v>1</v>
          </cell>
          <cell r="E371">
            <v>36</v>
          </cell>
          <cell r="F371">
            <v>36</v>
          </cell>
        </row>
        <row r="372">
          <cell r="A372" t="str">
            <v>MA01.004</v>
          </cell>
          <cell r="B372" t="str">
            <v>Plywood  / formaleta 4' x 8' x 3/4" (Dos Caras)</v>
          </cell>
          <cell r="C372" t="str">
            <v>u</v>
          </cell>
          <cell r="D372">
            <v>1</v>
          </cell>
          <cell r="E372">
            <v>550</v>
          </cell>
          <cell r="F372">
            <v>550</v>
          </cell>
        </row>
        <row r="373">
          <cell r="A373" t="str">
            <v>MA01.005</v>
          </cell>
          <cell r="B373" t="str">
            <v xml:space="preserve">Plywood  / formaleta 4' x 8' x 3/4" </v>
          </cell>
          <cell r="C373" t="str">
            <v>u</v>
          </cell>
          <cell r="D373">
            <v>1</v>
          </cell>
          <cell r="E373">
            <v>425</v>
          </cell>
          <cell r="F373">
            <v>425</v>
          </cell>
        </row>
        <row r="374">
          <cell r="A374" t="str">
            <v>MA01.006</v>
          </cell>
          <cell r="B374" t="str">
            <v>Plywood  / formaleta 4' x 8' x 3/8"</v>
          </cell>
          <cell r="C374" t="str">
            <v>u</v>
          </cell>
          <cell r="D374">
            <v>1</v>
          </cell>
          <cell r="E374">
            <v>299</v>
          </cell>
          <cell r="F374">
            <v>299</v>
          </cell>
        </row>
        <row r="375">
          <cell r="A375" t="str">
            <v>MA01.007</v>
          </cell>
          <cell r="B375" t="str">
            <v>Pino cepillado americano</v>
          </cell>
          <cell r="C375" t="str">
            <v>p2</v>
          </cell>
          <cell r="D375">
            <v>1</v>
          </cell>
          <cell r="E375">
            <v>9.75</v>
          </cell>
          <cell r="F375">
            <v>9.75</v>
          </cell>
        </row>
        <row r="376">
          <cell r="A376" t="str">
            <v>MA01.008</v>
          </cell>
          <cell r="B376" t="str">
            <v>Pino cepillado americano Tratado</v>
          </cell>
          <cell r="C376" t="str">
            <v>p2</v>
          </cell>
          <cell r="D376">
            <v>1</v>
          </cell>
          <cell r="E376">
            <v>10.75</v>
          </cell>
          <cell r="F376">
            <v>10.75</v>
          </cell>
        </row>
        <row r="377">
          <cell r="A377" t="str">
            <v>MA02.001</v>
          </cell>
          <cell r="B377" t="str">
            <v>Clavos corrientes</v>
          </cell>
          <cell r="C377" t="str">
            <v>lb</v>
          </cell>
          <cell r="D377">
            <v>1</v>
          </cell>
          <cell r="E377">
            <v>4.95</v>
          </cell>
          <cell r="F377">
            <v>4.95</v>
          </cell>
        </row>
        <row r="378">
          <cell r="A378" t="str">
            <v>MA02.002</v>
          </cell>
          <cell r="B378" t="str">
            <v>Clavos acero</v>
          </cell>
          <cell r="C378" t="str">
            <v>lb</v>
          </cell>
          <cell r="D378">
            <v>1</v>
          </cell>
          <cell r="E378">
            <v>18</v>
          </cell>
          <cell r="F378">
            <v>18</v>
          </cell>
        </row>
        <row r="379">
          <cell r="A379" t="str">
            <v>MA02.003</v>
          </cell>
          <cell r="B379" t="str">
            <v>Clavos Zinc</v>
          </cell>
          <cell r="C379" t="str">
            <v>lb</v>
          </cell>
          <cell r="D379">
            <v>1</v>
          </cell>
          <cell r="E379">
            <v>12.95</v>
          </cell>
          <cell r="F379">
            <v>12.95</v>
          </cell>
        </row>
        <row r="380">
          <cell r="A380" t="str">
            <v>MA03.001</v>
          </cell>
          <cell r="B380" t="str">
            <v>Plancha Zinc acanalado, 3' x 6', calibre 34(p/casetas solamente)</v>
          </cell>
          <cell r="C380" t="str">
            <v>u</v>
          </cell>
          <cell r="D380">
            <v>1</v>
          </cell>
          <cell r="E380">
            <v>45.6</v>
          </cell>
          <cell r="F380">
            <v>45.6</v>
          </cell>
        </row>
        <row r="381">
          <cell r="A381" t="str">
            <v>MA03.002</v>
          </cell>
          <cell r="B381" t="str">
            <v>Plancha Zinc acanalado, 3' x 6', calibre 29</v>
          </cell>
          <cell r="C381" t="str">
            <v>u</v>
          </cell>
          <cell r="D381">
            <v>1</v>
          </cell>
          <cell r="E381">
            <v>57.6</v>
          </cell>
          <cell r="F381">
            <v>57.6</v>
          </cell>
        </row>
        <row r="382">
          <cell r="A382" t="str">
            <v>MA03.003</v>
          </cell>
          <cell r="B382" t="str">
            <v>Plancha Zinc acanalado, 3' x 6', calibre 27</v>
          </cell>
          <cell r="C382" t="str">
            <v>u</v>
          </cell>
          <cell r="D382">
            <v>1</v>
          </cell>
          <cell r="E382">
            <v>68.400000000000006</v>
          </cell>
          <cell r="F382">
            <v>68.400000000000006</v>
          </cell>
        </row>
        <row r="383">
          <cell r="A383" t="str">
            <v>MA03.004</v>
          </cell>
          <cell r="B383" t="str">
            <v>Plancha Zinc acanalado, 3' x 6', calibre 26</v>
          </cell>
          <cell r="C383" t="str">
            <v>u</v>
          </cell>
          <cell r="D383">
            <v>1</v>
          </cell>
          <cell r="E383">
            <v>82.8</v>
          </cell>
          <cell r="F383">
            <v>82.8</v>
          </cell>
        </row>
        <row r="384">
          <cell r="A384" t="str">
            <v>MA03.005</v>
          </cell>
          <cell r="B384" t="str">
            <v>Plancha Zinc acanalado, 3' x 6', calibre 24</v>
          </cell>
          <cell r="C384" t="str">
            <v>u</v>
          </cell>
          <cell r="D384">
            <v>1</v>
          </cell>
          <cell r="E384">
            <v>152</v>
          </cell>
          <cell r="F384">
            <v>152</v>
          </cell>
        </row>
        <row r="385">
          <cell r="A385" t="str">
            <v>MA03.006</v>
          </cell>
          <cell r="B385" t="str">
            <v>Caballete de Zinc de 3', calibre 34</v>
          </cell>
          <cell r="C385" t="str">
            <v>u</v>
          </cell>
          <cell r="D385">
            <v>1</v>
          </cell>
          <cell r="E385">
            <v>19.899999999999999</v>
          </cell>
          <cell r="F385">
            <v>19.899999999999999</v>
          </cell>
        </row>
        <row r="386">
          <cell r="A386" t="str">
            <v>MA03.007</v>
          </cell>
          <cell r="B386" t="str">
            <v>Caballete de Zinc de 3', calibre 29</v>
          </cell>
          <cell r="C386" t="str">
            <v>u</v>
          </cell>
          <cell r="D386">
            <v>1</v>
          </cell>
          <cell r="E386">
            <v>28.55</v>
          </cell>
          <cell r="F386">
            <v>28.55</v>
          </cell>
        </row>
        <row r="387">
          <cell r="A387" t="str">
            <v>MA04.001</v>
          </cell>
          <cell r="B387" t="str">
            <v>Regla para Empañete (preparada)</v>
          </cell>
          <cell r="C387" t="str">
            <v>p2</v>
          </cell>
          <cell r="D387">
            <v>1</v>
          </cell>
          <cell r="E387">
            <v>29</v>
          </cell>
          <cell r="F387">
            <v>29</v>
          </cell>
        </row>
        <row r="388">
          <cell r="A388" t="str">
            <v>MA05.001</v>
          </cell>
          <cell r="B388" t="str">
            <v>Disco de Lija #80</v>
          </cell>
          <cell r="C388" t="str">
            <v>ud</v>
          </cell>
          <cell r="D388">
            <v>1</v>
          </cell>
          <cell r="E388">
            <v>11.5</v>
          </cell>
          <cell r="F388">
            <v>11.5</v>
          </cell>
        </row>
        <row r="389">
          <cell r="A389" t="str">
            <v>MC</v>
          </cell>
          <cell r="B389" t="str">
            <v>MALLAS CICLONICAS</v>
          </cell>
          <cell r="D389" t="str">
            <v/>
          </cell>
          <cell r="F389" t="str">
            <v/>
          </cell>
        </row>
        <row r="390">
          <cell r="A390" t="str">
            <v>MC01.001</v>
          </cell>
          <cell r="B390" t="str">
            <v>Malla ciclónica corriente 6' calibre 9 (Rollo 50' )</v>
          </cell>
          <cell r="C390" t="str">
            <v>u</v>
          </cell>
          <cell r="D390">
            <v>1</v>
          </cell>
          <cell r="E390">
            <v>1087</v>
          </cell>
          <cell r="F390">
            <v>1087</v>
          </cell>
        </row>
        <row r="391">
          <cell r="A391" t="str">
            <v>MC01.002</v>
          </cell>
          <cell r="B391" t="str">
            <v>Malla ciclónica corriente 7' calibre 9 (Rollo 50' )</v>
          </cell>
          <cell r="C391" t="str">
            <v>u</v>
          </cell>
          <cell r="D391">
            <v>1</v>
          </cell>
          <cell r="E391">
            <v>1232</v>
          </cell>
          <cell r="F391">
            <v>1232</v>
          </cell>
        </row>
        <row r="392">
          <cell r="A392" t="str">
            <v>MC01.003</v>
          </cell>
          <cell r="B392" t="str">
            <v>Tubo galvanizado ligero de 1 1/2" x 15"</v>
          </cell>
          <cell r="C392" t="str">
            <v>u</v>
          </cell>
          <cell r="D392">
            <v>1</v>
          </cell>
          <cell r="E392">
            <v>155</v>
          </cell>
          <cell r="F392">
            <v>155</v>
          </cell>
        </row>
        <row r="393">
          <cell r="A393" t="str">
            <v>MC01.004</v>
          </cell>
          <cell r="B393" t="str">
            <v>Tubo galvanizado ligero de 1 1/4" x 20"</v>
          </cell>
          <cell r="C393" t="str">
            <v>u</v>
          </cell>
          <cell r="D393">
            <v>1</v>
          </cell>
          <cell r="E393">
            <v>182</v>
          </cell>
          <cell r="F393">
            <v>182</v>
          </cell>
        </row>
        <row r="394">
          <cell r="A394" t="str">
            <v>MC01.005</v>
          </cell>
          <cell r="B394" t="str">
            <v>Barra tensora de 6'</v>
          </cell>
          <cell r="C394" t="str">
            <v>u</v>
          </cell>
          <cell r="D394">
            <v>1</v>
          </cell>
          <cell r="E394">
            <v>30</v>
          </cell>
          <cell r="F394">
            <v>30</v>
          </cell>
        </row>
        <row r="395">
          <cell r="A395" t="str">
            <v>MC01.006</v>
          </cell>
          <cell r="B395" t="str">
            <v>Abrazadera de 1 1/2"</v>
          </cell>
          <cell r="C395" t="str">
            <v>u</v>
          </cell>
          <cell r="D395">
            <v>1</v>
          </cell>
          <cell r="E395">
            <v>6</v>
          </cell>
          <cell r="F395">
            <v>6</v>
          </cell>
        </row>
        <row r="396">
          <cell r="A396" t="str">
            <v>MC01.007</v>
          </cell>
          <cell r="B396" t="str">
            <v>Copa Final de 1 1/2"</v>
          </cell>
          <cell r="C396" t="str">
            <v>u</v>
          </cell>
          <cell r="D396">
            <v>1</v>
          </cell>
          <cell r="E396">
            <v>6.05</v>
          </cell>
          <cell r="F396">
            <v>6.05</v>
          </cell>
        </row>
        <row r="397">
          <cell r="A397" t="str">
            <v>MC01.008</v>
          </cell>
          <cell r="B397" t="str">
            <v>Terminal de 1 1/4"</v>
          </cell>
          <cell r="C397" t="str">
            <v>u</v>
          </cell>
          <cell r="D397">
            <v>1</v>
          </cell>
          <cell r="E397">
            <v>7</v>
          </cell>
          <cell r="F397">
            <v>7</v>
          </cell>
        </row>
        <row r="398">
          <cell r="A398" t="str">
            <v>MC01.009</v>
          </cell>
          <cell r="B398" t="str">
            <v>Palometa 1 1/2" para tres cuerdas, sencilla</v>
          </cell>
          <cell r="C398" t="str">
            <v>u</v>
          </cell>
          <cell r="D398">
            <v>1</v>
          </cell>
          <cell r="E398">
            <v>25</v>
          </cell>
          <cell r="F398">
            <v>25</v>
          </cell>
        </row>
        <row r="399">
          <cell r="A399" t="str">
            <v>MC01.010</v>
          </cell>
          <cell r="B399" t="str">
            <v>Palometa 1 1/2" para tres cuerdas, doble</v>
          </cell>
          <cell r="C399" t="str">
            <v>u</v>
          </cell>
          <cell r="D399">
            <v>1</v>
          </cell>
          <cell r="E399">
            <v>30</v>
          </cell>
          <cell r="F399">
            <v>30</v>
          </cell>
        </row>
        <row r="400">
          <cell r="A400" t="str">
            <v>MC01.011</v>
          </cell>
          <cell r="B400" t="str">
            <v>Rollo alambre de púas calibre 16 x 110 m.</v>
          </cell>
          <cell r="C400" t="str">
            <v>u</v>
          </cell>
          <cell r="D400">
            <v>1</v>
          </cell>
          <cell r="E400">
            <v>94</v>
          </cell>
          <cell r="F400">
            <v>94</v>
          </cell>
        </row>
        <row r="401">
          <cell r="A401" t="str">
            <v>MC01.012</v>
          </cell>
          <cell r="B401" t="str">
            <v>Rollo alambre de púas calibre 14 x 110 m.</v>
          </cell>
          <cell r="C401" t="str">
            <v>u</v>
          </cell>
          <cell r="D401">
            <v>1</v>
          </cell>
          <cell r="E401">
            <v>183</v>
          </cell>
          <cell r="F401">
            <v>183</v>
          </cell>
        </row>
        <row r="402">
          <cell r="A402" t="str">
            <v>MC01.013</v>
          </cell>
          <cell r="B402" t="str">
            <v>Grapas para alambre de púas.</v>
          </cell>
          <cell r="C402" t="str">
            <v>lb</v>
          </cell>
          <cell r="D402">
            <v>1</v>
          </cell>
          <cell r="E402">
            <v>7</v>
          </cell>
          <cell r="F402">
            <v>7</v>
          </cell>
        </row>
        <row r="403">
          <cell r="A403" t="str">
            <v>MC01.014</v>
          </cell>
          <cell r="B403" t="str">
            <v>Colocación de malla ciclónica de 6' (mano de obra solamente)</v>
          </cell>
          <cell r="C403" t="str">
            <v>m</v>
          </cell>
          <cell r="D403">
            <v>1</v>
          </cell>
          <cell r="E403">
            <v>125</v>
          </cell>
          <cell r="F403">
            <v>125</v>
          </cell>
        </row>
        <row r="404">
          <cell r="A404" t="str">
            <v>MC01.015</v>
          </cell>
          <cell r="B404" t="str">
            <v>Colocación de malla ciclónica de 7' (mano de obra solamente)</v>
          </cell>
          <cell r="C404" t="str">
            <v>m</v>
          </cell>
          <cell r="D404">
            <v>1</v>
          </cell>
          <cell r="E404">
            <v>150</v>
          </cell>
          <cell r="F404">
            <v>150</v>
          </cell>
        </row>
        <row r="405">
          <cell r="A405" t="str">
            <v>OT</v>
          </cell>
          <cell r="B405" t="str">
            <v>OTROS</v>
          </cell>
        </row>
        <row r="406">
          <cell r="A406" t="str">
            <v>OT01.001</v>
          </cell>
          <cell r="B406" t="str">
            <v>Hilo de Nylon 1 lbr</v>
          </cell>
          <cell r="C406" t="str">
            <v>ud</v>
          </cell>
          <cell r="D406">
            <v>1</v>
          </cell>
          <cell r="E406">
            <v>60</v>
          </cell>
          <cell r="F406">
            <v>60</v>
          </cell>
        </row>
        <row r="407">
          <cell r="A407" t="str">
            <v>OT01.002</v>
          </cell>
          <cell r="B407" t="str">
            <v>Cubo de goma #10</v>
          </cell>
          <cell r="C407" t="str">
            <v>ud</v>
          </cell>
          <cell r="D407">
            <v>1</v>
          </cell>
          <cell r="E407">
            <v>52</v>
          </cell>
          <cell r="F407">
            <v>52</v>
          </cell>
        </row>
        <row r="408">
          <cell r="A408" t="str">
            <v>OT01.003</v>
          </cell>
          <cell r="B408" t="str">
            <v>Cubo de goma #8</v>
          </cell>
          <cell r="C408" t="str">
            <v>ud</v>
          </cell>
          <cell r="D408">
            <v>1</v>
          </cell>
          <cell r="E408">
            <v>45</v>
          </cell>
          <cell r="F408">
            <v>45</v>
          </cell>
        </row>
        <row r="409">
          <cell r="A409" t="str">
            <v>OT01.004</v>
          </cell>
          <cell r="B409" t="str">
            <v>Escoba plástica para hojas, tipo EAGLE</v>
          </cell>
          <cell r="C409" t="str">
            <v>ud</v>
          </cell>
          <cell r="D409">
            <v>1</v>
          </cell>
          <cell r="E409">
            <v>73</v>
          </cell>
          <cell r="F409">
            <v>73</v>
          </cell>
        </row>
        <row r="410">
          <cell r="A410" t="str">
            <v>OT01.005</v>
          </cell>
          <cell r="B410" t="str">
            <v>Pala cuadrada "Tramontina"</v>
          </cell>
          <cell r="C410" t="str">
            <v>ud</v>
          </cell>
          <cell r="D410">
            <v>1</v>
          </cell>
          <cell r="E410">
            <v>85</v>
          </cell>
          <cell r="F410">
            <v>85</v>
          </cell>
        </row>
        <row r="411">
          <cell r="A411" t="str">
            <v>OT01.006</v>
          </cell>
          <cell r="B411" t="str">
            <v>Pala redonda "Tramontina"</v>
          </cell>
          <cell r="C411" t="str">
            <v>ud</v>
          </cell>
          <cell r="D411">
            <v>1</v>
          </cell>
          <cell r="E411">
            <v>81</v>
          </cell>
          <cell r="F411">
            <v>81</v>
          </cell>
        </row>
        <row r="412">
          <cell r="A412" t="str">
            <v>OT01.007</v>
          </cell>
          <cell r="B412" t="str">
            <v>Rastrillo para piedras , 14 dientes, USA</v>
          </cell>
          <cell r="C412" t="str">
            <v>ud</v>
          </cell>
          <cell r="D412">
            <v>1</v>
          </cell>
          <cell r="E412">
            <v>335</v>
          </cell>
          <cell r="F412">
            <v>335</v>
          </cell>
        </row>
        <row r="413">
          <cell r="A413" t="str">
            <v>OT01.008</v>
          </cell>
          <cell r="B413" t="str">
            <v>Carretilla de Metal "JEEP", "BRONCO", Taiwan</v>
          </cell>
          <cell r="C413" t="str">
            <v>ud</v>
          </cell>
          <cell r="D413">
            <v>1</v>
          </cell>
          <cell r="E413">
            <v>1160</v>
          </cell>
          <cell r="F413">
            <v>1160</v>
          </cell>
        </row>
        <row r="414">
          <cell r="A414" t="str">
            <v>OT02.001</v>
          </cell>
          <cell r="B414" t="str">
            <v>Gasolina</v>
          </cell>
          <cell r="C414" t="str">
            <v>gl</v>
          </cell>
          <cell r="D414">
            <v>1</v>
          </cell>
          <cell r="E414">
            <v>26</v>
          </cell>
          <cell r="F414">
            <v>26</v>
          </cell>
        </row>
        <row r="415">
          <cell r="A415" t="str">
            <v>OT02.002</v>
          </cell>
          <cell r="B415" t="str">
            <v>Gasoil</v>
          </cell>
          <cell r="C415" t="str">
            <v>gl</v>
          </cell>
          <cell r="D415">
            <v>1</v>
          </cell>
          <cell r="E415">
            <v>16.100000000000001</v>
          </cell>
          <cell r="F415">
            <v>16.100000000000001</v>
          </cell>
        </row>
        <row r="416">
          <cell r="A416" t="str">
            <v>OT02.003</v>
          </cell>
          <cell r="B416" t="str">
            <v>Lubricantes</v>
          </cell>
          <cell r="C416" t="str">
            <v>1/4 gl</v>
          </cell>
          <cell r="D416">
            <v>1</v>
          </cell>
          <cell r="E416">
            <v>30</v>
          </cell>
          <cell r="F416">
            <v>30</v>
          </cell>
        </row>
        <row r="417">
          <cell r="A417" t="str">
            <v>TP</v>
          </cell>
          <cell r="B417" t="str">
            <v>TUBERIAS Y PIEZAS</v>
          </cell>
          <cell r="D417" t="str">
            <v/>
          </cell>
          <cell r="F417" t="str">
            <v/>
          </cell>
        </row>
        <row r="418">
          <cell r="A418" t="str">
            <v>TP01.</v>
          </cell>
          <cell r="B418" t="str">
            <v>Tuberías y Piezas PVC Drenaje</v>
          </cell>
          <cell r="D418" t="str">
            <v/>
          </cell>
          <cell r="F418" t="str">
            <v/>
          </cell>
        </row>
        <row r="419">
          <cell r="A419" t="str">
            <v>TP01.001</v>
          </cell>
          <cell r="B419" t="str">
            <v>Tubo de 1 1/2" x 20' PVC Drenaje</v>
          </cell>
          <cell r="C419" t="str">
            <v>u</v>
          </cell>
          <cell r="D419">
            <v>1</v>
          </cell>
          <cell r="E419">
            <v>38.549999999999997</v>
          </cell>
          <cell r="F419">
            <v>38.549999999999997</v>
          </cell>
        </row>
        <row r="420">
          <cell r="A420" t="str">
            <v>TP01.002</v>
          </cell>
          <cell r="B420" t="str">
            <v>Tubo de 2" x 20' PVC Drenaje</v>
          </cell>
          <cell r="C420" t="str">
            <v>u</v>
          </cell>
          <cell r="D420">
            <v>1</v>
          </cell>
          <cell r="E420">
            <v>46</v>
          </cell>
          <cell r="F420">
            <v>46</v>
          </cell>
        </row>
        <row r="421">
          <cell r="A421" t="str">
            <v>TP01.003</v>
          </cell>
          <cell r="B421" t="str">
            <v>Tubo de 3" x 20' PVC Drenaje</v>
          </cell>
          <cell r="C421" t="str">
            <v>u</v>
          </cell>
          <cell r="D421">
            <v>1</v>
          </cell>
          <cell r="E421">
            <v>73.5</v>
          </cell>
          <cell r="F421">
            <v>73.5</v>
          </cell>
        </row>
        <row r="422">
          <cell r="A422" t="str">
            <v>TP01.004</v>
          </cell>
          <cell r="B422" t="str">
            <v>Tubo de 4" x 20' PVC Drenaje</v>
          </cell>
          <cell r="C422" t="str">
            <v>u</v>
          </cell>
          <cell r="D422">
            <v>1</v>
          </cell>
          <cell r="E422">
            <v>96</v>
          </cell>
          <cell r="F422">
            <v>96</v>
          </cell>
        </row>
        <row r="423">
          <cell r="A423" t="str">
            <v>TP01.005</v>
          </cell>
          <cell r="B423" t="str">
            <v>Tubo de 6" x 20' PVC Drenaje</v>
          </cell>
          <cell r="C423" t="str">
            <v>u</v>
          </cell>
          <cell r="D423">
            <v>1</v>
          </cell>
          <cell r="E423">
            <v>299.5</v>
          </cell>
          <cell r="F423">
            <v>299.5</v>
          </cell>
        </row>
        <row r="424">
          <cell r="A424" t="str">
            <v>TP01.006</v>
          </cell>
          <cell r="B424" t="str">
            <v>Tubo de 2" x 20' PVC SDR-41</v>
          </cell>
          <cell r="C424" t="str">
            <v>u</v>
          </cell>
          <cell r="D424">
            <v>1</v>
          </cell>
          <cell r="E424">
            <v>79</v>
          </cell>
          <cell r="F424">
            <v>79</v>
          </cell>
        </row>
        <row r="425">
          <cell r="A425" t="str">
            <v>TP01.007</v>
          </cell>
          <cell r="B425" t="str">
            <v>Tubo de 3" x 20' PVC SDR-41</v>
          </cell>
          <cell r="C425" t="str">
            <v>u</v>
          </cell>
          <cell r="D425">
            <v>1</v>
          </cell>
          <cell r="E425">
            <v>140</v>
          </cell>
          <cell r="F425">
            <v>140</v>
          </cell>
        </row>
        <row r="426">
          <cell r="A426" t="str">
            <v>TP01.008</v>
          </cell>
          <cell r="B426" t="str">
            <v>Tubo de 4" x 20' PVC SDR-41</v>
          </cell>
          <cell r="C426" t="str">
            <v>u</v>
          </cell>
          <cell r="D426">
            <v>1</v>
          </cell>
          <cell r="E426">
            <v>223</v>
          </cell>
          <cell r="F426">
            <v>223</v>
          </cell>
        </row>
        <row r="427">
          <cell r="A427" t="str">
            <v>TP01.009</v>
          </cell>
          <cell r="B427" t="str">
            <v>Tubo de 6" x 20' PVC SDR-41</v>
          </cell>
          <cell r="C427" t="str">
            <v>u</v>
          </cell>
          <cell r="D427">
            <v>1</v>
          </cell>
          <cell r="E427">
            <v>503</v>
          </cell>
          <cell r="F427">
            <v>503</v>
          </cell>
        </row>
        <row r="428">
          <cell r="A428" t="str">
            <v>TP01.010</v>
          </cell>
          <cell r="B428" t="str">
            <v>Tubo de 2" x 20' PVC SDR-26</v>
          </cell>
          <cell r="C428" t="str">
            <v>u</v>
          </cell>
          <cell r="D428">
            <v>1</v>
          </cell>
          <cell r="E428">
            <v>98.5</v>
          </cell>
          <cell r="F428">
            <v>98.5</v>
          </cell>
        </row>
        <row r="429">
          <cell r="A429" t="str">
            <v>TP01.011</v>
          </cell>
          <cell r="B429" t="str">
            <v>Tubo de 3" x 20' PVC SDR-26</v>
          </cell>
          <cell r="C429" t="str">
            <v>u</v>
          </cell>
          <cell r="D429">
            <v>1</v>
          </cell>
          <cell r="E429">
            <v>233</v>
          </cell>
          <cell r="F429">
            <v>233</v>
          </cell>
        </row>
        <row r="430">
          <cell r="A430" t="str">
            <v>TP01.012</v>
          </cell>
          <cell r="B430" t="str">
            <v>Tubo de 4" x 20' PVC SDR-26</v>
          </cell>
          <cell r="C430" t="str">
            <v>u</v>
          </cell>
          <cell r="D430">
            <v>1</v>
          </cell>
          <cell r="E430">
            <v>363</v>
          </cell>
          <cell r="F430">
            <v>363</v>
          </cell>
        </row>
        <row r="431">
          <cell r="A431" t="str">
            <v>TP01.013</v>
          </cell>
          <cell r="B431" t="str">
            <v>Tubo de 6" x 20' PVC SDR-26</v>
          </cell>
          <cell r="C431" t="str">
            <v>u</v>
          </cell>
          <cell r="D431">
            <v>1</v>
          </cell>
          <cell r="E431">
            <v>761</v>
          </cell>
          <cell r="F431">
            <v>761</v>
          </cell>
        </row>
        <row r="432">
          <cell r="A432" t="str">
            <v>TP01.014</v>
          </cell>
          <cell r="B432" t="str">
            <v>Codo de 2" x 90 Drenaje</v>
          </cell>
          <cell r="C432" t="str">
            <v>u</v>
          </cell>
          <cell r="D432">
            <v>1</v>
          </cell>
          <cell r="E432">
            <v>8.6999999999999993</v>
          </cell>
          <cell r="F432">
            <v>8.6999999999999993</v>
          </cell>
        </row>
        <row r="433">
          <cell r="A433" t="str">
            <v>TP01.015</v>
          </cell>
          <cell r="B433" t="str">
            <v>Codo de 3" x 90 Drenaje</v>
          </cell>
          <cell r="C433" t="str">
            <v>u</v>
          </cell>
          <cell r="D433">
            <v>1</v>
          </cell>
          <cell r="E433">
            <v>20</v>
          </cell>
          <cell r="F433">
            <v>20</v>
          </cell>
        </row>
        <row r="434">
          <cell r="A434" t="str">
            <v>TP01.016</v>
          </cell>
          <cell r="B434" t="str">
            <v>Codo de 4" x 90 Drenaje</v>
          </cell>
          <cell r="C434" t="str">
            <v>u</v>
          </cell>
          <cell r="D434">
            <v>1</v>
          </cell>
          <cell r="E434">
            <v>31.75</v>
          </cell>
          <cell r="F434">
            <v>31.75</v>
          </cell>
        </row>
        <row r="435">
          <cell r="A435" t="str">
            <v>TP01.017</v>
          </cell>
          <cell r="B435" t="str">
            <v>Codo de 6" x 90 Drenaje</v>
          </cell>
          <cell r="C435" t="str">
            <v>u</v>
          </cell>
          <cell r="D435">
            <v>1</v>
          </cell>
          <cell r="E435">
            <v>260</v>
          </cell>
          <cell r="F435">
            <v>260</v>
          </cell>
        </row>
        <row r="436">
          <cell r="A436" t="str">
            <v>TP01.018</v>
          </cell>
          <cell r="B436" t="str">
            <v>Codo de 2" x 45 Drenaje</v>
          </cell>
          <cell r="C436" t="str">
            <v>u</v>
          </cell>
          <cell r="D436">
            <v>1</v>
          </cell>
          <cell r="E436">
            <v>7</v>
          </cell>
          <cell r="F436">
            <v>7</v>
          </cell>
        </row>
        <row r="437">
          <cell r="A437" t="str">
            <v>TP01.019</v>
          </cell>
          <cell r="B437" t="str">
            <v>Codo de 3" x 45 Drenaje</v>
          </cell>
          <cell r="C437" t="str">
            <v>u</v>
          </cell>
          <cell r="D437">
            <v>1</v>
          </cell>
          <cell r="E437">
            <v>15</v>
          </cell>
          <cell r="F437">
            <v>15</v>
          </cell>
        </row>
        <row r="438">
          <cell r="A438" t="str">
            <v>TP01.020</v>
          </cell>
          <cell r="B438" t="str">
            <v>Codo de 4" x 45 Drenaje</v>
          </cell>
          <cell r="C438" t="str">
            <v>u</v>
          </cell>
          <cell r="D438">
            <v>1</v>
          </cell>
          <cell r="E438">
            <v>25</v>
          </cell>
          <cell r="F438">
            <v>25</v>
          </cell>
        </row>
        <row r="439">
          <cell r="A439" t="str">
            <v>TP01.021</v>
          </cell>
          <cell r="B439" t="str">
            <v>Codo de 6" x 45 Drenaje</v>
          </cell>
          <cell r="C439" t="str">
            <v>u</v>
          </cell>
          <cell r="D439">
            <v>1</v>
          </cell>
          <cell r="E439">
            <v>260</v>
          </cell>
          <cell r="F439">
            <v>260</v>
          </cell>
        </row>
        <row r="440">
          <cell r="A440" t="str">
            <v>TP01.022</v>
          </cell>
          <cell r="B440" t="str">
            <v>Yee de 2" PVC Drenaje</v>
          </cell>
          <cell r="C440" t="str">
            <v>u</v>
          </cell>
          <cell r="D440">
            <v>1</v>
          </cell>
          <cell r="E440">
            <v>16</v>
          </cell>
          <cell r="F440">
            <v>16</v>
          </cell>
        </row>
        <row r="441">
          <cell r="A441" t="str">
            <v>TP01.023</v>
          </cell>
          <cell r="B441" t="str">
            <v>Yee de 3" PVC Drenaje</v>
          </cell>
          <cell r="C441" t="str">
            <v>u</v>
          </cell>
          <cell r="D441">
            <v>1</v>
          </cell>
          <cell r="E441">
            <v>33</v>
          </cell>
          <cell r="F441">
            <v>33</v>
          </cell>
        </row>
        <row r="442">
          <cell r="A442" t="str">
            <v>TP01.024</v>
          </cell>
          <cell r="B442" t="str">
            <v>Yee de 4" PVC Drenaje</v>
          </cell>
          <cell r="C442" t="str">
            <v>u</v>
          </cell>
          <cell r="D442">
            <v>1</v>
          </cell>
          <cell r="E442">
            <v>55</v>
          </cell>
          <cell r="F442">
            <v>55</v>
          </cell>
        </row>
        <row r="443">
          <cell r="A443" t="str">
            <v>TP01.025</v>
          </cell>
          <cell r="B443" t="str">
            <v>Yee de 6" PVC Drenaje</v>
          </cell>
          <cell r="C443" t="str">
            <v>u</v>
          </cell>
          <cell r="D443">
            <v>1</v>
          </cell>
          <cell r="E443">
            <v>526</v>
          </cell>
          <cell r="F443">
            <v>526</v>
          </cell>
        </row>
        <row r="444">
          <cell r="A444" t="str">
            <v>TP01.026</v>
          </cell>
          <cell r="B444" t="str">
            <v>Yee reducción, de 3" a 2" PVC Drenaje</v>
          </cell>
          <cell r="C444" t="str">
            <v>u</v>
          </cell>
          <cell r="D444">
            <v>1</v>
          </cell>
          <cell r="E444">
            <v>25</v>
          </cell>
          <cell r="F444">
            <v>25</v>
          </cell>
        </row>
        <row r="445">
          <cell r="A445" t="str">
            <v>TP01.027</v>
          </cell>
          <cell r="B445" t="str">
            <v>Yee reducción, de 4" a 3" PVC Drenaje</v>
          </cell>
          <cell r="C445" t="str">
            <v>u</v>
          </cell>
          <cell r="D445">
            <v>1</v>
          </cell>
          <cell r="E445">
            <v>70</v>
          </cell>
          <cell r="F445">
            <v>70</v>
          </cell>
        </row>
        <row r="446">
          <cell r="A446" t="str">
            <v>TP01.028</v>
          </cell>
          <cell r="B446" t="str">
            <v>Yee reducción, de 4" a 2" PVC Drenaje</v>
          </cell>
          <cell r="C446" t="str">
            <v>u</v>
          </cell>
          <cell r="D446">
            <v>1</v>
          </cell>
          <cell r="E446">
            <v>32</v>
          </cell>
          <cell r="F446">
            <v>32</v>
          </cell>
        </row>
        <row r="447">
          <cell r="A447" t="str">
            <v>TP01.029</v>
          </cell>
          <cell r="B447" t="str">
            <v>Yee reducción, de 6" a 4" PVC Drenaje</v>
          </cell>
          <cell r="C447" t="str">
            <v>u</v>
          </cell>
          <cell r="D447">
            <v>1</v>
          </cell>
          <cell r="E447">
            <v>300</v>
          </cell>
          <cell r="F447">
            <v>300</v>
          </cell>
        </row>
        <row r="448">
          <cell r="A448" t="str">
            <v>TP01.030</v>
          </cell>
          <cell r="B448" t="str">
            <v>Tee de 2" PVC Drenaje</v>
          </cell>
          <cell r="C448" t="str">
            <v>u</v>
          </cell>
          <cell r="D448">
            <v>1</v>
          </cell>
          <cell r="E448">
            <v>14.5</v>
          </cell>
          <cell r="F448">
            <v>14.5</v>
          </cell>
        </row>
        <row r="449">
          <cell r="A449" t="str">
            <v>TP01.031</v>
          </cell>
          <cell r="B449" t="str">
            <v>Tee de 3" PVC Drenaje</v>
          </cell>
          <cell r="C449" t="str">
            <v>u</v>
          </cell>
          <cell r="D449">
            <v>1</v>
          </cell>
          <cell r="E449">
            <v>31</v>
          </cell>
          <cell r="F449">
            <v>31</v>
          </cell>
        </row>
        <row r="450">
          <cell r="A450" t="str">
            <v>TP01.032</v>
          </cell>
          <cell r="B450" t="str">
            <v>Tee de 4" PVC Drenaje</v>
          </cell>
          <cell r="C450" t="str">
            <v>u</v>
          </cell>
          <cell r="D450">
            <v>1</v>
          </cell>
          <cell r="E450">
            <v>50</v>
          </cell>
          <cell r="F450">
            <v>50</v>
          </cell>
        </row>
        <row r="451">
          <cell r="A451" t="str">
            <v>TP01.033</v>
          </cell>
          <cell r="B451" t="str">
            <v>Tee de 6" PVC Drenaje</v>
          </cell>
          <cell r="C451" t="str">
            <v>u</v>
          </cell>
          <cell r="D451">
            <v>1</v>
          </cell>
          <cell r="E451">
            <v>310</v>
          </cell>
          <cell r="F451">
            <v>310</v>
          </cell>
        </row>
        <row r="452">
          <cell r="A452" t="str">
            <v>TP01.034</v>
          </cell>
          <cell r="B452" t="str">
            <v>Tee reducción, de 3" a 2" PVC Drenaje</v>
          </cell>
          <cell r="C452" t="str">
            <v>u</v>
          </cell>
          <cell r="D452">
            <v>1</v>
          </cell>
          <cell r="E452">
            <v>18.75</v>
          </cell>
          <cell r="F452">
            <v>18.75</v>
          </cell>
        </row>
        <row r="453">
          <cell r="A453" t="str">
            <v>TP01.035</v>
          </cell>
          <cell r="B453" t="str">
            <v>Tee reducción, de 4" a 3" PVC Drenaje</v>
          </cell>
          <cell r="C453" t="str">
            <v>u</v>
          </cell>
          <cell r="D453">
            <v>1</v>
          </cell>
          <cell r="E453">
            <v>73</v>
          </cell>
          <cell r="F453">
            <v>73</v>
          </cell>
        </row>
        <row r="454">
          <cell r="A454" t="str">
            <v>TP01.036</v>
          </cell>
          <cell r="B454" t="str">
            <v>Tee reducción, de 4" a 2" PVC Drenaje</v>
          </cell>
          <cell r="C454" t="str">
            <v>u</v>
          </cell>
          <cell r="D454">
            <v>1</v>
          </cell>
          <cell r="E454">
            <v>32</v>
          </cell>
          <cell r="F454">
            <v>32</v>
          </cell>
        </row>
        <row r="455">
          <cell r="A455" t="str">
            <v>TP01.037</v>
          </cell>
          <cell r="B455" t="str">
            <v>Tee reducción, de 6" a 3" PVC Drenaje</v>
          </cell>
          <cell r="C455" t="str">
            <v>u</v>
          </cell>
          <cell r="D455">
            <v>1</v>
          </cell>
          <cell r="E455">
            <v>265</v>
          </cell>
          <cell r="F455">
            <v>265</v>
          </cell>
        </row>
        <row r="456">
          <cell r="A456" t="str">
            <v>TP01.038</v>
          </cell>
          <cell r="B456" t="str">
            <v>Tee reducción, de 6" a 4" PVC Drenaje</v>
          </cell>
          <cell r="C456" t="str">
            <v>u</v>
          </cell>
          <cell r="D456">
            <v>1</v>
          </cell>
          <cell r="E456">
            <v>265</v>
          </cell>
          <cell r="F456">
            <v>265</v>
          </cell>
        </row>
        <row r="457">
          <cell r="A457" t="str">
            <v>TP01.039</v>
          </cell>
          <cell r="B457" t="str">
            <v>Tapón Registro de 2" PVC Drenaje</v>
          </cell>
          <cell r="C457" t="str">
            <v>u</v>
          </cell>
          <cell r="D457">
            <v>1</v>
          </cell>
          <cell r="E457">
            <v>25</v>
          </cell>
          <cell r="F457">
            <v>25</v>
          </cell>
        </row>
        <row r="458">
          <cell r="A458" t="str">
            <v>TP01.040</v>
          </cell>
          <cell r="B458" t="str">
            <v>Tapón Registro de 3" PVC Drenaje</v>
          </cell>
          <cell r="C458" t="str">
            <v>u</v>
          </cell>
          <cell r="D458">
            <v>1</v>
          </cell>
          <cell r="E458">
            <v>55</v>
          </cell>
          <cell r="F458">
            <v>55</v>
          </cell>
        </row>
        <row r="459">
          <cell r="A459" t="str">
            <v>TP01.041</v>
          </cell>
          <cell r="B459" t="str">
            <v>Tapón Registro de 4" PVC Drenaje</v>
          </cell>
          <cell r="C459" t="str">
            <v>u</v>
          </cell>
          <cell r="D459">
            <v>1</v>
          </cell>
          <cell r="E459">
            <v>60</v>
          </cell>
          <cell r="F459">
            <v>60</v>
          </cell>
        </row>
        <row r="460">
          <cell r="A460" t="str">
            <v>TP01.042</v>
          </cell>
          <cell r="B460" t="str">
            <v>Sifón de 1 1/2", PVC</v>
          </cell>
          <cell r="C460" t="str">
            <v>u</v>
          </cell>
          <cell r="D460">
            <v>1</v>
          </cell>
          <cell r="E460">
            <v>41.9</v>
          </cell>
          <cell r="F460">
            <v>41.9</v>
          </cell>
        </row>
        <row r="461">
          <cell r="A461" t="str">
            <v>TP01.043</v>
          </cell>
          <cell r="B461" t="str">
            <v>Sifón de 2", PVC</v>
          </cell>
          <cell r="C461" t="str">
            <v>u</v>
          </cell>
          <cell r="D461">
            <v>1</v>
          </cell>
          <cell r="E461">
            <v>30</v>
          </cell>
          <cell r="F461">
            <v>30</v>
          </cell>
        </row>
        <row r="462">
          <cell r="A462" t="str">
            <v>TP01.044</v>
          </cell>
          <cell r="B462" t="str">
            <v>Sifón de 3", PVC</v>
          </cell>
          <cell r="C462" t="str">
            <v>u</v>
          </cell>
          <cell r="D462">
            <v>1</v>
          </cell>
          <cell r="E462">
            <v>110</v>
          </cell>
          <cell r="F462">
            <v>110</v>
          </cell>
        </row>
        <row r="463">
          <cell r="A463" t="str">
            <v>TP01.045</v>
          </cell>
          <cell r="B463" t="str">
            <v>Sifón de 4", PVC</v>
          </cell>
          <cell r="C463" t="str">
            <v>u</v>
          </cell>
          <cell r="D463">
            <v>1</v>
          </cell>
          <cell r="E463">
            <v>130</v>
          </cell>
          <cell r="F463">
            <v>130</v>
          </cell>
        </row>
        <row r="464">
          <cell r="A464" t="str">
            <v>TP01.046</v>
          </cell>
          <cell r="B464" t="str">
            <v>Reducción de 3" a 1 1/2" PVC Drenaje</v>
          </cell>
          <cell r="C464" t="str">
            <v>u</v>
          </cell>
          <cell r="D464">
            <v>1</v>
          </cell>
          <cell r="E464">
            <v>15.5</v>
          </cell>
          <cell r="F464">
            <v>15.5</v>
          </cell>
        </row>
        <row r="465">
          <cell r="A465" t="str">
            <v>TP01.047</v>
          </cell>
          <cell r="B465" t="str">
            <v>Reducción de 3" a 2" PVC Drenaje</v>
          </cell>
          <cell r="C465" t="str">
            <v>u</v>
          </cell>
          <cell r="D465">
            <v>1</v>
          </cell>
          <cell r="E465">
            <v>10.5</v>
          </cell>
          <cell r="F465">
            <v>10.5</v>
          </cell>
        </row>
        <row r="466">
          <cell r="A466" t="str">
            <v>TP01.048</v>
          </cell>
          <cell r="B466" t="str">
            <v>Reducción de 4" a 3" PVC Drenaje</v>
          </cell>
          <cell r="C466" t="str">
            <v>u</v>
          </cell>
          <cell r="D466">
            <v>1</v>
          </cell>
          <cell r="E466">
            <v>20</v>
          </cell>
          <cell r="F466">
            <v>20</v>
          </cell>
        </row>
        <row r="467">
          <cell r="A467" t="str">
            <v>TP01.049</v>
          </cell>
          <cell r="B467" t="str">
            <v>Reducción de 4" a 2" PVC Drenaje</v>
          </cell>
          <cell r="C467" t="str">
            <v>u</v>
          </cell>
          <cell r="D467">
            <v>1</v>
          </cell>
          <cell r="E467">
            <v>18</v>
          </cell>
          <cell r="F467">
            <v>18</v>
          </cell>
        </row>
        <row r="468">
          <cell r="A468" t="str">
            <v>TP01.050</v>
          </cell>
          <cell r="B468" t="str">
            <v>Reducción de 6" a 4" PVC Drenaje</v>
          </cell>
          <cell r="C468" t="str">
            <v>u</v>
          </cell>
          <cell r="D468">
            <v>1</v>
          </cell>
          <cell r="E468">
            <v>160</v>
          </cell>
          <cell r="F468">
            <v>160</v>
          </cell>
        </row>
        <row r="469">
          <cell r="A469" t="str">
            <v>TP01.051</v>
          </cell>
          <cell r="B469" t="str">
            <v>Cemento PVC criollo, 1 GL (CANO)</v>
          </cell>
          <cell r="C469" t="str">
            <v>u</v>
          </cell>
          <cell r="D469">
            <v>1</v>
          </cell>
          <cell r="E469">
            <v>180</v>
          </cell>
          <cell r="F469">
            <v>180</v>
          </cell>
        </row>
        <row r="470">
          <cell r="A470" t="str">
            <v>TP01.052</v>
          </cell>
          <cell r="B470" t="str">
            <v>Cemento PVC criollo, 1/4 GL (CANO)</v>
          </cell>
          <cell r="C470" t="str">
            <v>u</v>
          </cell>
          <cell r="D470">
            <v>1</v>
          </cell>
          <cell r="E470">
            <v>53</v>
          </cell>
          <cell r="F470">
            <v>53</v>
          </cell>
        </row>
        <row r="471">
          <cell r="A471" t="str">
            <v>TP01.053</v>
          </cell>
          <cell r="B471" t="str">
            <v>Cemento PVC criollo, Pinta (CANO)</v>
          </cell>
          <cell r="C471" t="str">
            <v>u</v>
          </cell>
          <cell r="D471">
            <v>1</v>
          </cell>
          <cell r="E471">
            <v>27</v>
          </cell>
          <cell r="F471">
            <v>27</v>
          </cell>
        </row>
        <row r="472">
          <cell r="A472" t="str">
            <v>TP01.054</v>
          </cell>
          <cell r="B472" t="str">
            <v>Cemento PVC importado, 1000 gramos (TANGIT)</v>
          </cell>
          <cell r="C472" t="str">
            <v>u</v>
          </cell>
          <cell r="D472">
            <v>1</v>
          </cell>
          <cell r="E472">
            <v>230</v>
          </cell>
          <cell r="F472">
            <v>230</v>
          </cell>
        </row>
        <row r="473">
          <cell r="A473" t="str">
            <v>TP01.055</v>
          </cell>
          <cell r="B473" t="str">
            <v>Cemento PVC importado, 500 gramos (TANGIT)</v>
          </cell>
          <cell r="C473" t="str">
            <v>u</v>
          </cell>
          <cell r="D473">
            <v>1</v>
          </cell>
          <cell r="E473">
            <v>133</v>
          </cell>
          <cell r="F473">
            <v>133</v>
          </cell>
        </row>
        <row r="474">
          <cell r="A474" t="str">
            <v>TP01.056</v>
          </cell>
          <cell r="B474" t="str">
            <v>Cemento PVC importado, 250 gramos (TANGIT)</v>
          </cell>
          <cell r="C474" t="str">
            <v>u</v>
          </cell>
          <cell r="D474">
            <v>1</v>
          </cell>
          <cell r="E474">
            <v>78</v>
          </cell>
          <cell r="F474">
            <v>78</v>
          </cell>
        </row>
        <row r="475">
          <cell r="A475" t="str">
            <v>TP01.057</v>
          </cell>
          <cell r="B475" t="str">
            <v>Cemento PVC importado, 125 gramos (TANGIT)</v>
          </cell>
          <cell r="C475" t="str">
            <v>u</v>
          </cell>
          <cell r="D475">
            <v>1</v>
          </cell>
          <cell r="E475">
            <v>47</v>
          </cell>
          <cell r="F475">
            <v>47</v>
          </cell>
        </row>
        <row r="476">
          <cell r="A476" t="str">
            <v>TP02.</v>
          </cell>
          <cell r="B476" t="str">
            <v>Tuberias y Piezas Galvanizadas</v>
          </cell>
          <cell r="D476" t="str">
            <v/>
          </cell>
          <cell r="F476" t="str">
            <v/>
          </cell>
        </row>
        <row r="477">
          <cell r="A477" t="str">
            <v>TP02.001</v>
          </cell>
          <cell r="B477" t="str">
            <v>Tubo de 1/2" x 20', Galvanizado</v>
          </cell>
          <cell r="C477" t="str">
            <v>u</v>
          </cell>
          <cell r="D477">
            <v>1</v>
          </cell>
          <cell r="E477">
            <v>160</v>
          </cell>
          <cell r="F477">
            <v>160</v>
          </cell>
        </row>
        <row r="478">
          <cell r="A478" t="str">
            <v>TP02.002</v>
          </cell>
          <cell r="B478" t="str">
            <v>Tubo de 3/4" x 20', Galvanizado</v>
          </cell>
          <cell r="C478" t="str">
            <v>u</v>
          </cell>
          <cell r="D478">
            <v>1</v>
          </cell>
          <cell r="E478">
            <v>215</v>
          </cell>
          <cell r="F478">
            <v>215</v>
          </cell>
        </row>
        <row r="479">
          <cell r="A479" t="str">
            <v>TP02.003</v>
          </cell>
          <cell r="B479" t="str">
            <v>Tubo de 1" x 20', Galvanizado</v>
          </cell>
          <cell r="C479" t="str">
            <v>u</v>
          </cell>
          <cell r="D479">
            <v>1</v>
          </cell>
          <cell r="E479">
            <v>316</v>
          </cell>
          <cell r="F479">
            <v>316</v>
          </cell>
        </row>
        <row r="480">
          <cell r="A480" t="str">
            <v>TP02.004</v>
          </cell>
          <cell r="B480" t="str">
            <v>Tubo de 1 1/2" x 20', Galvanizado</v>
          </cell>
          <cell r="C480" t="str">
            <v>u</v>
          </cell>
          <cell r="D480">
            <v>1</v>
          </cell>
          <cell r="E480">
            <v>505</v>
          </cell>
          <cell r="F480">
            <v>505</v>
          </cell>
        </row>
        <row r="481">
          <cell r="A481" t="str">
            <v>TP02.005</v>
          </cell>
          <cell r="B481" t="str">
            <v>Tubo de 2" x 20', Galvanizado</v>
          </cell>
          <cell r="C481" t="str">
            <v>u</v>
          </cell>
          <cell r="D481">
            <v>1</v>
          </cell>
          <cell r="E481">
            <v>680</v>
          </cell>
          <cell r="F481">
            <v>680</v>
          </cell>
        </row>
        <row r="482">
          <cell r="A482" t="str">
            <v>TP02.006</v>
          </cell>
          <cell r="B482" t="str">
            <v>Tubo de 2 1/2" x 20', Galvanizado</v>
          </cell>
          <cell r="C482" t="str">
            <v>u</v>
          </cell>
          <cell r="D482">
            <v>1</v>
          </cell>
          <cell r="E482">
            <v>1075</v>
          </cell>
          <cell r="F482">
            <v>1075</v>
          </cell>
        </row>
        <row r="483">
          <cell r="A483" t="str">
            <v>TP02.007</v>
          </cell>
          <cell r="B483" t="str">
            <v>Tubo de 3" x 20', Galvanizado</v>
          </cell>
          <cell r="C483" t="str">
            <v>u</v>
          </cell>
          <cell r="D483">
            <v>1</v>
          </cell>
          <cell r="E483">
            <v>1400</v>
          </cell>
          <cell r="F483">
            <v>1400</v>
          </cell>
        </row>
        <row r="484">
          <cell r="A484" t="str">
            <v>TP02.008</v>
          </cell>
          <cell r="B484" t="str">
            <v>Tubo de 4" x 20', Galvanizado</v>
          </cell>
          <cell r="C484" t="str">
            <v>u</v>
          </cell>
          <cell r="D484">
            <v>1</v>
          </cell>
          <cell r="E484">
            <v>2740</v>
          </cell>
          <cell r="F484">
            <v>2740</v>
          </cell>
        </row>
        <row r="485">
          <cell r="A485" t="str">
            <v>TP02.009</v>
          </cell>
          <cell r="B485" t="str">
            <v>Codo de 1/2" x 90, Galvanizado</v>
          </cell>
          <cell r="C485" t="str">
            <v>u</v>
          </cell>
          <cell r="D485">
            <v>1</v>
          </cell>
          <cell r="E485">
            <v>4.5</v>
          </cell>
          <cell r="F485">
            <v>4.5</v>
          </cell>
        </row>
        <row r="486">
          <cell r="A486" t="str">
            <v>TP02.010</v>
          </cell>
          <cell r="B486" t="str">
            <v>Codo de 3/4" x 90, Galvanizado</v>
          </cell>
          <cell r="C486" t="str">
            <v>u</v>
          </cell>
          <cell r="D486">
            <v>1</v>
          </cell>
          <cell r="E486">
            <v>6.4</v>
          </cell>
          <cell r="F486">
            <v>6.4</v>
          </cell>
        </row>
        <row r="487">
          <cell r="A487" t="str">
            <v>TP02.011</v>
          </cell>
          <cell r="B487" t="str">
            <v>Codo de 1" x 90, Galvanizado</v>
          </cell>
          <cell r="C487" t="str">
            <v>u</v>
          </cell>
          <cell r="D487">
            <v>1</v>
          </cell>
          <cell r="E487">
            <v>7</v>
          </cell>
          <cell r="F487">
            <v>7</v>
          </cell>
        </row>
        <row r="488">
          <cell r="A488" t="str">
            <v>TP02.012</v>
          </cell>
          <cell r="B488" t="str">
            <v>Codo de 1 1/2" x 90, Galvanizado</v>
          </cell>
          <cell r="C488" t="str">
            <v>u</v>
          </cell>
          <cell r="D488">
            <v>1</v>
          </cell>
          <cell r="E488">
            <v>17.5</v>
          </cell>
          <cell r="F488">
            <v>17.5</v>
          </cell>
        </row>
        <row r="489">
          <cell r="A489" t="str">
            <v>TP02.013</v>
          </cell>
          <cell r="B489" t="str">
            <v>Codo de 2" x 90, Galvanizado</v>
          </cell>
          <cell r="C489" t="str">
            <v>u</v>
          </cell>
          <cell r="D489">
            <v>1</v>
          </cell>
          <cell r="E489">
            <v>27</v>
          </cell>
          <cell r="F489">
            <v>27</v>
          </cell>
        </row>
        <row r="490">
          <cell r="A490" t="str">
            <v>TP02.014</v>
          </cell>
          <cell r="B490" t="str">
            <v>Codo de 2 1/2" x 90, Galvanizado</v>
          </cell>
          <cell r="C490" t="str">
            <v>u</v>
          </cell>
          <cell r="D490">
            <v>1</v>
          </cell>
          <cell r="E490">
            <v>35</v>
          </cell>
          <cell r="F490">
            <v>35</v>
          </cell>
        </row>
        <row r="491">
          <cell r="A491" t="str">
            <v>TP02.015</v>
          </cell>
          <cell r="B491" t="str">
            <v>Codo de 3" x 90, Galvanizado</v>
          </cell>
          <cell r="C491" t="str">
            <v>u</v>
          </cell>
          <cell r="D491">
            <v>1</v>
          </cell>
          <cell r="E491">
            <v>52</v>
          </cell>
          <cell r="F491">
            <v>52</v>
          </cell>
        </row>
        <row r="492">
          <cell r="A492" t="str">
            <v>TP02.016</v>
          </cell>
          <cell r="B492" t="str">
            <v>Codo de 4" x 90, Galvanizado</v>
          </cell>
          <cell r="C492" t="str">
            <v>u</v>
          </cell>
          <cell r="D492">
            <v>1</v>
          </cell>
          <cell r="E492">
            <v>126</v>
          </cell>
          <cell r="F492">
            <v>126</v>
          </cell>
        </row>
        <row r="493">
          <cell r="A493" t="str">
            <v>TP02.017</v>
          </cell>
          <cell r="B493" t="str">
            <v>Codo Niple de 1/2" x 90, Galvanizado</v>
          </cell>
          <cell r="C493" t="str">
            <v>u</v>
          </cell>
          <cell r="D493">
            <v>1</v>
          </cell>
          <cell r="E493">
            <v>5.5</v>
          </cell>
          <cell r="F493">
            <v>5.5</v>
          </cell>
        </row>
        <row r="494">
          <cell r="A494" t="str">
            <v>TP02.018</v>
          </cell>
          <cell r="B494" t="str">
            <v>Codo Niple de 3/4" x 90, Galvanizado</v>
          </cell>
          <cell r="C494" t="str">
            <v>u</v>
          </cell>
          <cell r="D494">
            <v>1</v>
          </cell>
          <cell r="E494">
            <v>6.3</v>
          </cell>
          <cell r="F494">
            <v>6.3</v>
          </cell>
        </row>
        <row r="495">
          <cell r="A495" t="str">
            <v>TP02.019</v>
          </cell>
          <cell r="B495" t="str">
            <v>Codo Niple de 1" x 90, Galvanizado</v>
          </cell>
          <cell r="C495" t="str">
            <v>u</v>
          </cell>
          <cell r="D495">
            <v>1</v>
          </cell>
          <cell r="E495">
            <v>11.25</v>
          </cell>
          <cell r="F495">
            <v>11.25</v>
          </cell>
        </row>
        <row r="496">
          <cell r="A496" t="str">
            <v>TP02.020</v>
          </cell>
          <cell r="B496" t="str">
            <v>Codo Niple de 1 1/2" x 90, Galvanizado</v>
          </cell>
          <cell r="C496" t="str">
            <v>u</v>
          </cell>
          <cell r="D496">
            <v>1</v>
          </cell>
          <cell r="E496">
            <v>15</v>
          </cell>
          <cell r="F496">
            <v>15</v>
          </cell>
        </row>
        <row r="497">
          <cell r="A497" t="str">
            <v>TP02.021</v>
          </cell>
          <cell r="B497" t="str">
            <v>Codo Niple de 2" x 90, Galvanizado</v>
          </cell>
          <cell r="C497" t="str">
            <v>u</v>
          </cell>
          <cell r="D497">
            <v>1</v>
          </cell>
          <cell r="E497">
            <v>21</v>
          </cell>
          <cell r="F497">
            <v>21</v>
          </cell>
        </row>
        <row r="498">
          <cell r="A498" t="str">
            <v>TP02.022</v>
          </cell>
          <cell r="B498" t="str">
            <v>Tee de 1/2" , Galvanizada</v>
          </cell>
          <cell r="C498" t="str">
            <v>u</v>
          </cell>
          <cell r="D498">
            <v>1</v>
          </cell>
          <cell r="E498">
            <v>4</v>
          </cell>
          <cell r="F498">
            <v>4</v>
          </cell>
        </row>
        <row r="499">
          <cell r="A499" t="str">
            <v>TP02.023</v>
          </cell>
          <cell r="B499" t="str">
            <v>Tee de 3/4" , Galvanizada</v>
          </cell>
          <cell r="C499" t="str">
            <v>u</v>
          </cell>
          <cell r="D499">
            <v>1</v>
          </cell>
          <cell r="E499">
            <v>5.5</v>
          </cell>
          <cell r="F499">
            <v>5.5</v>
          </cell>
        </row>
        <row r="500">
          <cell r="A500" t="str">
            <v>TP02.024</v>
          </cell>
          <cell r="B500" t="str">
            <v>Tee de 1" , Galvanizada</v>
          </cell>
          <cell r="C500" t="str">
            <v>u</v>
          </cell>
          <cell r="D500">
            <v>1</v>
          </cell>
          <cell r="E500">
            <v>11.5</v>
          </cell>
          <cell r="F500">
            <v>11.5</v>
          </cell>
        </row>
        <row r="501">
          <cell r="A501" t="str">
            <v>TP02.025</v>
          </cell>
          <cell r="B501" t="str">
            <v>Tee de 1 1/2" , Galvanizada</v>
          </cell>
          <cell r="C501" t="str">
            <v>u</v>
          </cell>
          <cell r="D501">
            <v>1</v>
          </cell>
          <cell r="E501">
            <v>22</v>
          </cell>
          <cell r="F501">
            <v>22</v>
          </cell>
        </row>
        <row r="502">
          <cell r="A502" t="str">
            <v>TP02.026</v>
          </cell>
          <cell r="B502" t="str">
            <v>Tee de 2" , Galvanizada</v>
          </cell>
          <cell r="C502" t="str">
            <v>u</v>
          </cell>
          <cell r="D502">
            <v>1</v>
          </cell>
          <cell r="E502">
            <v>45</v>
          </cell>
          <cell r="F502">
            <v>45</v>
          </cell>
        </row>
        <row r="503">
          <cell r="A503" t="str">
            <v>TP02.027</v>
          </cell>
          <cell r="B503" t="str">
            <v>Tee de 2 1/2" , Galvanizada</v>
          </cell>
          <cell r="C503" t="str">
            <v>u</v>
          </cell>
          <cell r="D503">
            <v>1</v>
          </cell>
          <cell r="E503">
            <v>70</v>
          </cell>
          <cell r="F503">
            <v>70</v>
          </cell>
        </row>
        <row r="504">
          <cell r="A504" t="str">
            <v>TP02.028</v>
          </cell>
          <cell r="B504" t="str">
            <v>Tee de 3" , Galvanizada</v>
          </cell>
          <cell r="C504" t="str">
            <v>u</v>
          </cell>
          <cell r="D504">
            <v>1</v>
          </cell>
          <cell r="E504">
            <v>92</v>
          </cell>
          <cell r="F504">
            <v>92</v>
          </cell>
        </row>
        <row r="505">
          <cell r="A505" t="str">
            <v>TP02.029</v>
          </cell>
          <cell r="B505" t="str">
            <v>Tee de 4" , Galvanizada</v>
          </cell>
          <cell r="C505" t="str">
            <v>u</v>
          </cell>
          <cell r="D505">
            <v>1</v>
          </cell>
          <cell r="E505">
            <v>165</v>
          </cell>
          <cell r="F505">
            <v>165</v>
          </cell>
        </row>
        <row r="506">
          <cell r="A506" t="str">
            <v>TP02.030</v>
          </cell>
          <cell r="B506" t="str">
            <v>Unión Universal de 1/2" , Galvanizada</v>
          </cell>
          <cell r="C506" t="str">
            <v>u</v>
          </cell>
          <cell r="D506">
            <v>1</v>
          </cell>
          <cell r="E506">
            <v>19.5</v>
          </cell>
          <cell r="F506">
            <v>19.5</v>
          </cell>
        </row>
        <row r="507">
          <cell r="A507" t="str">
            <v>TP02.031</v>
          </cell>
          <cell r="B507" t="str">
            <v>Unión Universal de 3/4" , Galvanizada</v>
          </cell>
          <cell r="C507" t="str">
            <v>u</v>
          </cell>
          <cell r="D507">
            <v>1</v>
          </cell>
          <cell r="E507">
            <v>25</v>
          </cell>
          <cell r="F507">
            <v>25</v>
          </cell>
        </row>
        <row r="508">
          <cell r="A508" t="str">
            <v>TP02.032</v>
          </cell>
          <cell r="B508" t="str">
            <v>Unión Universal de 1" , Galvanizada</v>
          </cell>
          <cell r="C508" t="str">
            <v>u</v>
          </cell>
          <cell r="D508">
            <v>1</v>
          </cell>
          <cell r="E508">
            <v>30</v>
          </cell>
          <cell r="F508">
            <v>30</v>
          </cell>
        </row>
        <row r="509">
          <cell r="A509" t="str">
            <v>TP02.033</v>
          </cell>
          <cell r="B509" t="str">
            <v>Unión Universal de 1 1/2" , Galvanizada</v>
          </cell>
          <cell r="C509" t="str">
            <v>u</v>
          </cell>
          <cell r="D509">
            <v>1</v>
          </cell>
          <cell r="E509">
            <v>52</v>
          </cell>
          <cell r="F509">
            <v>52</v>
          </cell>
        </row>
        <row r="510">
          <cell r="A510" t="str">
            <v>TP02.034</v>
          </cell>
          <cell r="B510" t="str">
            <v>Unión Universal de 2" , Galvanizada</v>
          </cell>
          <cell r="C510" t="str">
            <v>u</v>
          </cell>
          <cell r="D510">
            <v>1</v>
          </cell>
          <cell r="E510">
            <v>78</v>
          </cell>
          <cell r="F510">
            <v>78</v>
          </cell>
        </row>
        <row r="511">
          <cell r="A511" t="str">
            <v>TP02.035</v>
          </cell>
          <cell r="B511" t="str">
            <v>Unión Universal de 2 1/2" , Galvanizada</v>
          </cell>
          <cell r="C511" t="str">
            <v>u</v>
          </cell>
          <cell r="D511">
            <v>1</v>
          </cell>
          <cell r="E511">
            <v>96</v>
          </cell>
          <cell r="F511">
            <v>96</v>
          </cell>
        </row>
        <row r="512">
          <cell r="A512" t="str">
            <v>TP02.036</v>
          </cell>
          <cell r="B512" t="str">
            <v>Unión Universal de 3" , Galvanizada</v>
          </cell>
          <cell r="C512" t="str">
            <v>u</v>
          </cell>
          <cell r="D512">
            <v>1</v>
          </cell>
          <cell r="E512">
            <v>160</v>
          </cell>
          <cell r="F512">
            <v>160</v>
          </cell>
        </row>
        <row r="513">
          <cell r="A513" t="str">
            <v>TP02.037</v>
          </cell>
          <cell r="B513" t="str">
            <v>Unión Universal de 4" , Galvanizada</v>
          </cell>
          <cell r="C513" t="str">
            <v>u</v>
          </cell>
          <cell r="D513">
            <v>1</v>
          </cell>
          <cell r="E513">
            <v>416</v>
          </cell>
          <cell r="F513">
            <v>416</v>
          </cell>
        </row>
        <row r="514">
          <cell r="A514" t="str">
            <v>TP02.038</v>
          </cell>
          <cell r="B514" t="str">
            <v>Tapón Macho de 1/2" , Galvanizado</v>
          </cell>
          <cell r="C514" t="str">
            <v>u</v>
          </cell>
          <cell r="D514">
            <v>1</v>
          </cell>
          <cell r="E514">
            <v>3</v>
          </cell>
          <cell r="F514">
            <v>3</v>
          </cell>
        </row>
        <row r="515">
          <cell r="A515" t="str">
            <v>TP02.039</v>
          </cell>
          <cell r="B515" t="str">
            <v>Tapón Macho de 3/4" , Galvanizado</v>
          </cell>
          <cell r="C515" t="str">
            <v>u</v>
          </cell>
          <cell r="D515">
            <v>1</v>
          </cell>
          <cell r="E515">
            <v>3.3</v>
          </cell>
          <cell r="F515">
            <v>3.3</v>
          </cell>
        </row>
        <row r="516">
          <cell r="A516" t="str">
            <v>TP02.040</v>
          </cell>
          <cell r="B516" t="str">
            <v>Tapón Macho de 1" , Galvanizado</v>
          </cell>
          <cell r="C516" t="str">
            <v>u</v>
          </cell>
          <cell r="D516">
            <v>1</v>
          </cell>
          <cell r="E516">
            <v>4.4000000000000004</v>
          </cell>
          <cell r="F516">
            <v>4.4000000000000004</v>
          </cell>
        </row>
        <row r="517">
          <cell r="A517" t="str">
            <v>TP02.041</v>
          </cell>
          <cell r="B517" t="str">
            <v>Tapón Macho de 1 1/2" , Galvanizado</v>
          </cell>
          <cell r="C517" t="str">
            <v>u</v>
          </cell>
          <cell r="D517">
            <v>1</v>
          </cell>
          <cell r="E517">
            <v>5.75</v>
          </cell>
          <cell r="F517">
            <v>5.75</v>
          </cell>
        </row>
        <row r="518">
          <cell r="A518" t="str">
            <v>TP02.042</v>
          </cell>
          <cell r="B518" t="str">
            <v>Tapón Macho de 2" , Galvanizado</v>
          </cell>
          <cell r="C518" t="str">
            <v>u</v>
          </cell>
          <cell r="D518">
            <v>1</v>
          </cell>
          <cell r="E518">
            <v>6.75</v>
          </cell>
          <cell r="F518">
            <v>6.75</v>
          </cell>
        </row>
        <row r="519">
          <cell r="A519" t="str">
            <v>TP02.043</v>
          </cell>
          <cell r="B519" t="str">
            <v>Tapón Macho de 2 1/2" , Galvanizado</v>
          </cell>
          <cell r="C519" t="str">
            <v>u</v>
          </cell>
          <cell r="D519">
            <v>1</v>
          </cell>
          <cell r="E519">
            <v>16</v>
          </cell>
          <cell r="F519">
            <v>16</v>
          </cell>
        </row>
        <row r="520">
          <cell r="A520" t="str">
            <v>TP02.044</v>
          </cell>
          <cell r="B520" t="str">
            <v>Tapón Macho de 3" , Galvanizado</v>
          </cell>
          <cell r="C520" t="str">
            <v>u</v>
          </cell>
          <cell r="D520">
            <v>1</v>
          </cell>
          <cell r="E520">
            <v>32</v>
          </cell>
          <cell r="F520">
            <v>32</v>
          </cell>
        </row>
        <row r="521">
          <cell r="A521" t="str">
            <v>TP02.045</v>
          </cell>
          <cell r="B521" t="str">
            <v>Tapón Macho de 4" , Galvanizado</v>
          </cell>
          <cell r="C521" t="str">
            <v>u</v>
          </cell>
          <cell r="D521">
            <v>1</v>
          </cell>
          <cell r="E521">
            <v>56</v>
          </cell>
          <cell r="F521">
            <v>56</v>
          </cell>
        </row>
        <row r="522">
          <cell r="A522" t="str">
            <v>TP02.046</v>
          </cell>
          <cell r="B522" t="str">
            <v>Tapón Hembra de 1/2" , Galvanizado</v>
          </cell>
          <cell r="C522" t="str">
            <v>u</v>
          </cell>
          <cell r="D522">
            <v>1</v>
          </cell>
          <cell r="E522">
            <v>2.2000000000000002</v>
          </cell>
          <cell r="F522">
            <v>2.2000000000000002</v>
          </cell>
        </row>
        <row r="523">
          <cell r="A523" t="str">
            <v>TP02.047</v>
          </cell>
          <cell r="B523" t="str">
            <v>Tapón Hembra de 3/4" , Galvanizado</v>
          </cell>
          <cell r="C523" t="str">
            <v>u</v>
          </cell>
          <cell r="D523">
            <v>1</v>
          </cell>
          <cell r="E523">
            <v>2.75</v>
          </cell>
          <cell r="F523">
            <v>2.75</v>
          </cell>
        </row>
        <row r="524">
          <cell r="A524" t="str">
            <v>TP02.048</v>
          </cell>
          <cell r="B524" t="str">
            <v>Tapón Hembra de 1" , Galvanizado</v>
          </cell>
          <cell r="C524" t="str">
            <v>u</v>
          </cell>
          <cell r="D524">
            <v>1</v>
          </cell>
          <cell r="E524">
            <v>4</v>
          </cell>
          <cell r="F524">
            <v>4</v>
          </cell>
        </row>
        <row r="525">
          <cell r="A525" t="str">
            <v>TP02.049</v>
          </cell>
          <cell r="B525" t="str">
            <v>Tapón Hembra de 1 1/2" , Galvanizado</v>
          </cell>
          <cell r="C525" t="str">
            <v>u</v>
          </cell>
          <cell r="D525">
            <v>1</v>
          </cell>
          <cell r="E525">
            <v>10</v>
          </cell>
          <cell r="F525">
            <v>10</v>
          </cell>
        </row>
        <row r="526">
          <cell r="A526" t="str">
            <v>TP02.050</v>
          </cell>
          <cell r="B526" t="str">
            <v>Tapón Hembra de 2" , Galvanizado</v>
          </cell>
          <cell r="C526" t="str">
            <v>u</v>
          </cell>
          <cell r="D526">
            <v>1</v>
          </cell>
          <cell r="E526">
            <v>14</v>
          </cell>
          <cell r="F526">
            <v>14</v>
          </cell>
        </row>
        <row r="527">
          <cell r="A527" t="str">
            <v>TP02.051</v>
          </cell>
          <cell r="B527" t="str">
            <v>Tapón Hembra de 2 1/2" , Galvanizado</v>
          </cell>
          <cell r="C527" t="str">
            <v>u</v>
          </cell>
          <cell r="D527">
            <v>1</v>
          </cell>
          <cell r="E527">
            <v>21</v>
          </cell>
          <cell r="F527">
            <v>21</v>
          </cell>
        </row>
        <row r="528">
          <cell r="A528" t="str">
            <v>TP02.052</v>
          </cell>
          <cell r="B528" t="str">
            <v>Tapón Hembra de 3" , Galvanizado</v>
          </cell>
          <cell r="C528" t="str">
            <v>u</v>
          </cell>
          <cell r="D528">
            <v>1</v>
          </cell>
          <cell r="E528">
            <v>29</v>
          </cell>
          <cell r="F528">
            <v>29</v>
          </cell>
        </row>
        <row r="529">
          <cell r="A529" t="str">
            <v>TP02.053</v>
          </cell>
          <cell r="B529" t="str">
            <v>Tapón Hembra de 4" , Galvanizado</v>
          </cell>
          <cell r="C529" t="str">
            <v>u</v>
          </cell>
          <cell r="D529">
            <v>1</v>
          </cell>
          <cell r="E529">
            <v>48</v>
          </cell>
          <cell r="F529">
            <v>48</v>
          </cell>
        </row>
        <row r="530">
          <cell r="A530" t="str">
            <v>TP02.054</v>
          </cell>
          <cell r="B530" t="str">
            <v>Reducción "bushing" de 1/2" a 3/8", Galvanizada</v>
          </cell>
          <cell r="C530" t="str">
            <v>u</v>
          </cell>
          <cell r="D530">
            <v>1</v>
          </cell>
          <cell r="E530">
            <v>3.5</v>
          </cell>
          <cell r="F530">
            <v>3.5</v>
          </cell>
        </row>
        <row r="531">
          <cell r="A531" t="str">
            <v>TP02.055</v>
          </cell>
          <cell r="B531" t="str">
            <v>Reducción "bushing" de 3/4" a 1/2", Galvanizada</v>
          </cell>
          <cell r="C531" t="str">
            <v>u</v>
          </cell>
          <cell r="D531">
            <v>1</v>
          </cell>
          <cell r="E531">
            <v>3.75</v>
          </cell>
          <cell r="F531">
            <v>3.75</v>
          </cell>
        </row>
        <row r="532">
          <cell r="A532" t="str">
            <v>TP02.056</v>
          </cell>
          <cell r="B532" t="str">
            <v>Reducción "bushing" de 1" a 3/4", Galvanizada</v>
          </cell>
          <cell r="C532" t="str">
            <v>u</v>
          </cell>
          <cell r="D532">
            <v>1</v>
          </cell>
          <cell r="E532">
            <v>4</v>
          </cell>
          <cell r="F532">
            <v>4</v>
          </cell>
        </row>
        <row r="533">
          <cell r="A533" t="str">
            <v>TP02.057</v>
          </cell>
          <cell r="B533" t="str">
            <v>Reducción "bushing" de 2" a 3/4", Galvanizada</v>
          </cell>
          <cell r="C533" t="str">
            <v>u</v>
          </cell>
          <cell r="D533">
            <v>1</v>
          </cell>
          <cell r="E533">
            <v>14.25</v>
          </cell>
          <cell r="F533">
            <v>14.25</v>
          </cell>
        </row>
        <row r="534">
          <cell r="A534" t="str">
            <v>TP02.058</v>
          </cell>
          <cell r="B534" t="str">
            <v>Reducción "bushing" de 2" a 1", Galvanizada</v>
          </cell>
          <cell r="C534" t="str">
            <v>u</v>
          </cell>
          <cell r="D534">
            <v>1</v>
          </cell>
          <cell r="E534">
            <v>14.25</v>
          </cell>
          <cell r="F534">
            <v>14.25</v>
          </cell>
        </row>
        <row r="535">
          <cell r="A535" t="str">
            <v>TP02.059</v>
          </cell>
          <cell r="B535" t="str">
            <v>Reducción "bushing" de 2 1/2" a 1", Galvanizada</v>
          </cell>
          <cell r="C535" t="str">
            <v>u</v>
          </cell>
          <cell r="D535">
            <v>1</v>
          </cell>
          <cell r="E535">
            <v>24</v>
          </cell>
          <cell r="F535">
            <v>24</v>
          </cell>
        </row>
        <row r="536">
          <cell r="A536" t="str">
            <v>TP02.060</v>
          </cell>
          <cell r="B536" t="str">
            <v>Reducción copa de 1/2" a 3/8", Galvanizada</v>
          </cell>
          <cell r="C536" t="str">
            <v>u</v>
          </cell>
          <cell r="D536">
            <v>1</v>
          </cell>
          <cell r="E536">
            <v>3.75</v>
          </cell>
          <cell r="F536">
            <v>3.75</v>
          </cell>
        </row>
        <row r="537">
          <cell r="A537" t="str">
            <v>TP02.061</v>
          </cell>
          <cell r="B537" t="str">
            <v>Reducción copa de 3/4" a 1/2", Galvanizada</v>
          </cell>
          <cell r="C537" t="str">
            <v>u</v>
          </cell>
          <cell r="D537">
            <v>1</v>
          </cell>
          <cell r="E537">
            <v>5.5</v>
          </cell>
          <cell r="F537">
            <v>5.5</v>
          </cell>
        </row>
        <row r="538">
          <cell r="A538" t="str">
            <v>TP02.062</v>
          </cell>
          <cell r="B538" t="str">
            <v>Reducción copa de 1" a 3/4", Galvanizada</v>
          </cell>
          <cell r="C538" t="str">
            <v>u</v>
          </cell>
          <cell r="D538">
            <v>1</v>
          </cell>
          <cell r="E538">
            <v>7</v>
          </cell>
          <cell r="F538">
            <v>7</v>
          </cell>
        </row>
        <row r="539">
          <cell r="A539" t="str">
            <v>TP02.063</v>
          </cell>
          <cell r="B539" t="str">
            <v>Reducción copa de 2" a 3/4", Galvanizada</v>
          </cell>
          <cell r="C539" t="str">
            <v>u</v>
          </cell>
          <cell r="D539">
            <v>1</v>
          </cell>
          <cell r="E539">
            <v>18.5</v>
          </cell>
          <cell r="F539">
            <v>18.5</v>
          </cell>
        </row>
        <row r="540">
          <cell r="A540" t="str">
            <v>TP02.064</v>
          </cell>
          <cell r="B540" t="str">
            <v>Reducción copa de 2" a 1", Galvanizada</v>
          </cell>
          <cell r="C540" t="str">
            <v>u</v>
          </cell>
          <cell r="D540">
            <v>1</v>
          </cell>
          <cell r="E540">
            <v>18.5</v>
          </cell>
          <cell r="F540">
            <v>18.5</v>
          </cell>
        </row>
        <row r="541">
          <cell r="A541" t="str">
            <v>TP02.065</v>
          </cell>
          <cell r="B541" t="str">
            <v>Reducción copa de 2 1/2" a 1", Galvanizada</v>
          </cell>
          <cell r="C541" t="str">
            <v>u</v>
          </cell>
          <cell r="D541">
            <v>1</v>
          </cell>
          <cell r="E541">
            <v>25.75</v>
          </cell>
          <cell r="F541">
            <v>25.75</v>
          </cell>
        </row>
        <row r="542">
          <cell r="A542" t="str">
            <v>TP02.066</v>
          </cell>
          <cell r="B542" t="str">
            <v>Niple de 1/2" x 4", Galvanizado</v>
          </cell>
          <cell r="C542" t="str">
            <v>u</v>
          </cell>
          <cell r="D542">
            <v>1</v>
          </cell>
          <cell r="E542">
            <v>5</v>
          </cell>
          <cell r="F542">
            <v>5</v>
          </cell>
        </row>
        <row r="543">
          <cell r="A543" t="str">
            <v>TP02.067</v>
          </cell>
          <cell r="B543" t="str">
            <v>Niple de 3/4" x 4", Galvanizado</v>
          </cell>
          <cell r="C543" t="str">
            <v>u</v>
          </cell>
          <cell r="D543">
            <v>1</v>
          </cell>
          <cell r="E543">
            <v>14.5</v>
          </cell>
          <cell r="F543">
            <v>14.5</v>
          </cell>
        </row>
        <row r="544">
          <cell r="A544" t="str">
            <v>TP02.068</v>
          </cell>
          <cell r="B544" t="str">
            <v>Niple de 1" x 4", Galvanizado</v>
          </cell>
          <cell r="C544" t="str">
            <v>u</v>
          </cell>
          <cell r="D544">
            <v>1</v>
          </cell>
          <cell r="E544">
            <v>21.25</v>
          </cell>
          <cell r="F544">
            <v>21.25</v>
          </cell>
        </row>
        <row r="545">
          <cell r="A545" t="str">
            <v>TP02.069</v>
          </cell>
          <cell r="B545" t="str">
            <v>Niple de 1 1/2" x 4", Galvanizado</v>
          </cell>
          <cell r="C545" t="str">
            <v>u</v>
          </cell>
          <cell r="D545">
            <v>1</v>
          </cell>
          <cell r="E545">
            <v>16.2</v>
          </cell>
          <cell r="F545">
            <v>16.2</v>
          </cell>
        </row>
        <row r="546">
          <cell r="A546" t="str">
            <v>TP02.070</v>
          </cell>
          <cell r="B546" t="str">
            <v>Niple de 2" x 4", Galvanizado</v>
          </cell>
          <cell r="C546" t="str">
            <v>u</v>
          </cell>
          <cell r="D546">
            <v>1</v>
          </cell>
          <cell r="E546">
            <v>21.5</v>
          </cell>
          <cell r="F546">
            <v>21.5</v>
          </cell>
        </row>
        <row r="547">
          <cell r="A547" t="str">
            <v>TP02.071</v>
          </cell>
          <cell r="B547" t="str">
            <v>Rollo de Teflon de 1/2"</v>
          </cell>
          <cell r="C547" t="str">
            <v>u</v>
          </cell>
          <cell r="D547">
            <v>1</v>
          </cell>
          <cell r="E547">
            <v>3</v>
          </cell>
          <cell r="F547">
            <v>3</v>
          </cell>
        </row>
        <row r="548">
          <cell r="A548" t="str">
            <v>TP02.072</v>
          </cell>
          <cell r="B548" t="str">
            <v>Rollo de Teflon de 3/4"</v>
          </cell>
          <cell r="C548" t="str">
            <v>u</v>
          </cell>
          <cell r="D548">
            <v>1</v>
          </cell>
          <cell r="E548">
            <v>10.6</v>
          </cell>
          <cell r="F548">
            <v>10.6</v>
          </cell>
        </row>
        <row r="549">
          <cell r="A549" t="str">
            <v>TP03.</v>
          </cell>
          <cell r="B549" t="str">
            <v>Tuberías y Piezas PVC Presión</v>
          </cell>
          <cell r="D549" t="str">
            <v/>
          </cell>
          <cell r="F549" t="str">
            <v/>
          </cell>
        </row>
        <row r="550">
          <cell r="A550" t="str">
            <v>TP03.001</v>
          </cell>
          <cell r="B550" t="str">
            <v>Tubo de 1/2" x 20', PVC SCH-40</v>
          </cell>
          <cell r="C550" t="str">
            <v>u</v>
          </cell>
          <cell r="D550">
            <v>1</v>
          </cell>
          <cell r="E550">
            <v>42</v>
          </cell>
          <cell r="F550">
            <v>42</v>
          </cell>
        </row>
        <row r="551">
          <cell r="A551" t="str">
            <v>TP03.002</v>
          </cell>
          <cell r="B551" t="str">
            <v>Tubo de 3/4" x 20', PVC SCH-40</v>
          </cell>
          <cell r="C551" t="str">
            <v>u</v>
          </cell>
          <cell r="D551">
            <v>1</v>
          </cell>
          <cell r="E551">
            <v>55.5</v>
          </cell>
          <cell r="F551">
            <v>55.5</v>
          </cell>
        </row>
        <row r="552">
          <cell r="A552" t="str">
            <v>TP03.003</v>
          </cell>
          <cell r="B552" t="str">
            <v>Tubo de 1" x 20', PVC SCH-40</v>
          </cell>
          <cell r="C552" t="str">
            <v>u</v>
          </cell>
          <cell r="D552">
            <v>1</v>
          </cell>
          <cell r="E552">
            <v>74</v>
          </cell>
          <cell r="F552">
            <v>74</v>
          </cell>
        </row>
        <row r="553">
          <cell r="A553" t="str">
            <v>TP03.004</v>
          </cell>
          <cell r="B553" t="str">
            <v>Tubo de 1 1/2" x 20', PVC SCH-40</v>
          </cell>
          <cell r="C553" t="str">
            <v>u</v>
          </cell>
          <cell r="D553">
            <v>1</v>
          </cell>
          <cell r="E553">
            <v>130</v>
          </cell>
          <cell r="F553">
            <v>130</v>
          </cell>
        </row>
        <row r="554">
          <cell r="A554" t="str">
            <v>TP03.005</v>
          </cell>
          <cell r="B554" t="str">
            <v>Tubo de 2" x 20', PVC SCH-40</v>
          </cell>
          <cell r="C554" t="str">
            <v>u</v>
          </cell>
          <cell r="D554">
            <v>1</v>
          </cell>
          <cell r="E554">
            <v>185</v>
          </cell>
          <cell r="F554">
            <v>185</v>
          </cell>
        </row>
        <row r="555">
          <cell r="A555" t="str">
            <v>TP03.006</v>
          </cell>
          <cell r="B555" t="str">
            <v>Tubo de 3" x 20', PVC SCH-40</v>
          </cell>
          <cell r="C555" t="str">
            <v>u</v>
          </cell>
          <cell r="D555">
            <v>1</v>
          </cell>
          <cell r="E555">
            <v>324</v>
          </cell>
          <cell r="F555">
            <v>324</v>
          </cell>
        </row>
        <row r="556">
          <cell r="A556" t="str">
            <v>TP03.007</v>
          </cell>
          <cell r="B556" t="str">
            <v>Tubo de 4" x 20', PVC SCH-40</v>
          </cell>
          <cell r="C556" t="str">
            <v>u</v>
          </cell>
          <cell r="D556">
            <v>1</v>
          </cell>
          <cell r="E556">
            <v>519</v>
          </cell>
          <cell r="F556">
            <v>519</v>
          </cell>
        </row>
        <row r="557">
          <cell r="A557" t="str">
            <v>TP03.008</v>
          </cell>
          <cell r="B557" t="str">
            <v>Codo de 1/2" x 90, PVC Presión</v>
          </cell>
          <cell r="C557" t="str">
            <v>u</v>
          </cell>
          <cell r="D557">
            <v>1</v>
          </cell>
          <cell r="E557">
            <v>1.65</v>
          </cell>
          <cell r="F557">
            <v>1.65</v>
          </cell>
        </row>
        <row r="558">
          <cell r="A558" t="str">
            <v>TP03.009</v>
          </cell>
          <cell r="B558" t="str">
            <v>Codo de 3/4" x 90, PVC Presión</v>
          </cell>
          <cell r="C558" t="str">
            <v>u</v>
          </cell>
          <cell r="D558">
            <v>1</v>
          </cell>
          <cell r="E558">
            <v>2.35</v>
          </cell>
          <cell r="F558">
            <v>2.35</v>
          </cell>
        </row>
        <row r="559">
          <cell r="A559" t="str">
            <v>TP03.010</v>
          </cell>
          <cell r="B559" t="str">
            <v>Codo de 1" x 90, PVC Presión</v>
          </cell>
          <cell r="C559" t="str">
            <v>u</v>
          </cell>
          <cell r="D559">
            <v>1</v>
          </cell>
          <cell r="E559">
            <v>5</v>
          </cell>
          <cell r="F559">
            <v>5</v>
          </cell>
        </row>
        <row r="560">
          <cell r="A560" t="str">
            <v>TP03.011</v>
          </cell>
          <cell r="B560" t="str">
            <v>Codo de 1 1/2" x 90, PVC Presión</v>
          </cell>
          <cell r="C560" t="str">
            <v>u</v>
          </cell>
          <cell r="D560">
            <v>1</v>
          </cell>
          <cell r="E560">
            <v>10</v>
          </cell>
          <cell r="F560">
            <v>10</v>
          </cell>
        </row>
        <row r="561">
          <cell r="A561" t="str">
            <v>TP03.012</v>
          </cell>
          <cell r="B561" t="str">
            <v>Codo de 2" x 90, PVC Presión</v>
          </cell>
          <cell r="C561" t="str">
            <v>u</v>
          </cell>
          <cell r="D561">
            <v>1</v>
          </cell>
          <cell r="E561">
            <v>16.5</v>
          </cell>
          <cell r="F561">
            <v>16.5</v>
          </cell>
        </row>
        <row r="562">
          <cell r="A562" t="str">
            <v>TP03.013</v>
          </cell>
          <cell r="B562" t="str">
            <v>Codo de 3" x 90, PVC Presión</v>
          </cell>
          <cell r="C562" t="str">
            <v>u</v>
          </cell>
          <cell r="D562">
            <v>1</v>
          </cell>
          <cell r="E562">
            <v>50</v>
          </cell>
          <cell r="F562">
            <v>50</v>
          </cell>
        </row>
        <row r="563">
          <cell r="A563" t="str">
            <v>TP03.014</v>
          </cell>
          <cell r="B563" t="str">
            <v>Codo de 4" x 90, PVC Presión</v>
          </cell>
          <cell r="C563" t="str">
            <v>u</v>
          </cell>
          <cell r="D563">
            <v>1</v>
          </cell>
          <cell r="E563">
            <v>78</v>
          </cell>
          <cell r="F563">
            <v>78</v>
          </cell>
        </row>
        <row r="564">
          <cell r="A564" t="str">
            <v>TP03.015</v>
          </cell>
          <cell r="B564" t="str">
            <v>Codo de 6" x 90, PVC Presión</v>
          </cell>
          <cell r="C564" t="str">
            <v>u</v>
          </cell>
          <cell r="D564">
            <v>1</v>
          </cell>
          <cell r="E564">
            <v>320</v>
          </cell>
          <cell r="F564">
            <v>320</v>
          </cell>
        </row>
        <row r="565">
          <cell r="A565" t="str">
            <v>TP03.016</v>
          </cell>
          <cell r="B565" t="str">
            <v>Tee de 1/2" , PVC Presión</v>
          </cell>
          <cell r="C565" t="str">
            <v>u</v>
          </cell>
          <cell r="D565">
            <v>1</v>
          </cell>
          <cell r="E565">
            <v>2.5</v>
          </cell>
          <cell r="F565">
            <v>2.5</v>
          </cell>
        </row>
        <row r="566">
          <cell r="A566" t="str">
            <v>TP03.017</v>
          </cell>
          <cell r="B566" t="str">
            <v>Tee de 3/4" , PVC Presión</v>
          </cell>
          <cell r="C566" t="str">
            <v>u</v>
          </cell>
          <cell r="D566">
            <v>1</v>
          </cell>
          <cell r="E566">
            <v>3.25</v>
          </cell>
          <cell r="F566">
            <v>3.25</v>
          </cell>
        </row>
        <row r="567">
          <cell r="A567" t="str">
            <v>TP03.018</v>
          </cell>
          <cell r="B567" t="str">
            <v>Tee de 1" , PVC Presión</v>
          </cell>
          <cell r="C567" t="str">
            <v>u</v>
          </cell>
          <cell r="D567">
            <v>1</v>
          </cell>
          <cell r="E567">
            <v>7</v>
          </cell>
          <cell r="F567">
            <v>7</v>
          </cell>
        </row>
        <row r="568">
          <cell r="A568" t="str">
            <v>TP03.019</v>
          </cell>
          <cell r="B568" t="str">
            <v>Tee de 1 1/2" , PVC Presión</v>
          </cell>
          <cell r="C568" t="str">
            <v>u</v>
          </cell>
          <cell r="D568">
            <v>1</v>
          </cell>
          <cell r="E568">
            <v>14.5</v>
          </cell>
          <cell r="F568">
            <v>14.5</v>
          </cell>
        </row>
        <row r="569">
          <cell r="A569" t="str">
            <v>TP03.020</v>
          </cell>
          <cell r="B569" t="str">
            <v>Tee de 2" , PVC Presión</v>
          </cell>
          <cell r="C569" t="str">
            <v>u</v>
          </cell>
          <cell r="D569">
            <v>1</v>
          </cell>
          <cell r="E569">
            <v>24.5</v>
          </cell>
          <cell r="F569">
            <v>24.5</v>
          </cell>
        </row>
        <row r="570">
          <cell r="A570" t="str">
            <v>TP03.021</v>
          </cell>
          <cell r="B570" t="str">
            <v>Tee de 3" , PVC Presión</v>
          </cell>
          <cell r="C570" t="str">
            <v>u</v>
          </cell>
          <cell r="D570">
            <v>1</v>
          </cell>
          <cell r="E570">
            <v>88.8</v>
          </cell>
          <cell r="F570">
            <v>88.8</v>
          </cell>
        </row>
        <row r="571">
          <cell r="A571" t="str">
            <v>TP03.022</v>
          </cell>
          <cell r="B571" t="str">
            <v>Tee de 4" , PVC Presión</v>
          </cell>
          <cell r="C571" t="str">
            <v>u</v>
          </cell>
          <cell r="D571">
            <v>1</v>
          </cell>
          <cell r="E571">
            <v>144</v>
          </cell>
          <cell r="F571">
            <v>144</v>
          </cell>
        </row>
        <row r="572">
          <cell r="A572" t="str">
            <v>TP03.023</v>
          </cell>
          <cell r="B572" t="str">
            <v>Tee de 6" , PVC Presión</v>
          </cell>
          <cell r="C572" t="str">
            <v>u</v>
          </cell>
          <cell r="D572">
            <v>1</v>
          </cell>
          <cell r="E572">
            <v>355</v>
          </cell>
          <cell r="F572">
            <v>355</v>
          </cell>
        </row>
        <row r="573">
          <cell r="A573" t="str">
            <v>TP03.024</v>
          </cell>
          <cell r="B573" t="str">
            <v>Unión Universal de 1/2" , PVC Presión</v>
          </cell>
          <cell r="C573" t="str">
            <v>u</v>
          </cell>
          <cell r="D573">
            <v>1</v>
          </cell>
          <cell r="E573">
            <v>20</v>
          </cell>
          <cell r="F573">
            <v>20</v>
          </cell>
        </row>
        <row r="574">
          <cell r="A574" t="str">
            <v>TP03.025</v>
          </cell>
          <cell r="B574" t="str">
            <v>Unión Universal de 3/4" , PVC Presión</v>
          </cell>
          <cell r="C574" t="str">
            <v>u</v>
          </cell>
          <cell r="D574">
            <v>1</v>
          </cell>
          <cell r="E574">
            <v>27.5</v>
          </cell>
          <cell r="F574">
            <v>27.5</v>
          </cell>
        </row>
        <row r="575">
          <cell r="A575" t="str">
            <v>TP03.026</v>
          </cell>
          <cell r="B575" t="str">
            <v>Unión Universal de 1" , PVC Presión</v>
          </cell>
          <cell r="C575" t="str">
            <v>u</v>
          </cell>
          <cell r="D575">
            <v>1</v>
          </cell>
          <cell r="E575">
            <v>42</v>
          </cell>
          <cell r="F575">
            <v>42</v>
          </cell>
        </row>
        <row r="576">
          <cell r="A576" t="str">
            <v>TP03.027</v>
          </cell>
          <cell r="B576" t="str">
            <v>Unión Universal de 1 1/2" , PVC Presión</v>
          </cell>
          <cell r="C576" t="str">
            <v>u</v>
          </cell>
          <cell r="D576">
            <v>1</v>
          </cell>
          <cell r="E576">
            <v>69</v>
          </cell>
          <cell r="F576">
            <v>69</v>
          </cell>
        </row>
        <row r="577">
          <cell r="A577" t="str">
            <v>TP03.028</v>
          </cell>
          <cell r="B577" t="str">
            <v>Unión Universal de 2" , PVC Presión</v>
          </cell>
          <cell r="C577" t="str">
            <v>u</v>
          </cell>
          <cell r="D577">
            <v>1</v>
          </cell>
          <cell r="E577">
            <v>79</v>
          </cell>
          <cell r="F577">
            <v>79</v>
          </cell>
        </row>
        <row r="578">
          <cell r="A578" t="str">
            <v>TP03.029</v>
          </cell>
          <cell r="B578" t="str">
            <v>Unión Universal de 3" , PVC Presión</v>
          </cell>
          <cell r="C578" t="str">
            <v>u</v>
          </cell>
          <cell r="D578">
            <v>1</v>
          </cell>
          <cell r="E578">
            <v>166</v>
          </cell>
          <cell r="F578">
            <v>166</v>
          </cell>
        </row>
        <row r="579">
          <cell r="A579" t="str">
            <v>TP03.030</v>
          </cell>
          <cell r="B579" t="str">
            <v>Adaptador Macho de 1/2" , PVC Presión</v>
          </cell>
          <cell r="C579" t="str">
            <v>u</v>
          </cell>
          <cell r="D579">
            <v>1</v>
          </cell>
          <cell r="E579">
            <v>1.75</v>
          </cell>
          <cell r="F579">
            <v>1.75</v>
          </cell>
        </row>
        <row r="580">
          <cell r="A580" t="str">
            <v>TP03.031</v>
          </cell>
          <cell r="B580" t="str">
            <v>Adaptador Macho de 3/4" , PVC Presión</v>
          </cell>
          <cell r="C580" t="str">
            <v>u</v>
          </cell>
          <cell r="D580">
            <v>1</v>
          </cell>
          <cell r="E580">
            <v>2</v>
          </cell>
          <cell r="F580">
            <v>2</v>
          </cell>
        </row>
        <row r="581">
          <cell r="A581" t="str">
            <v>TP03.032</v>
          </cell>
          <cell r="B581" t="str">
            <v>Adaptador Macho de 1" , PVC Presión</v>
          </cell>
          <cell r="C581" t="str">
            <v>u</v>
          </cell>
          <cell r="D581">
            <v>1</v>
          </cell>
          <cell r="E581">
            <v>3</v>
          </cell>
          <cell r="F581">
            <v>3</v>
          </cell>
        </row>
        <row r="582">
          <cell r="A582" t="str">
            <v>TP03.033</v>
          </cell>
          <cell r="B582" t="str">
            <v>Adaptador Macho de 1 1/2" , PVC Presión</v>
          </cell>
          <cell r="C582" t="str">
            <v>u</v>
          </cell>
          <cell r="D582">
            <v>1</v>
          </cell>
          <cell r="E582">
            <v>6.25</v>
          </cell>
          <cell r="F582">
            <v>6.25</v>
          </cell>
        </row>
        <row r="583">
          <cell r="A583" t="str">
            <v>TP03.034</v>
          </cell>
          <cell r="B583" t="str">
            <v>Adaptador Macho de 2" , PVC Presión</v>
          </cell>
          <cell r="C583" t="str">
            <v>u</v>
          </cell>
          <cell r="D583">
            <v>1</v>
          </cell>
          <cell r="E583">
            <v>8.25</v>
          </cell>
          <cell r="F583">
            <v>8.25</v>
          </cell>
        </row>
        <row r="584">
          <cell r="A584" t="str">
            <v>TP03.035</v>
          </cell>
          <cell r="B584" t="str">
            <v>Adaptador Macho de 3" , PVC Presión</v>
          </cell>
          <cell r="C584" t="str">
            <v>u</v>
          </cell>
          <cell r="D584">
            <v>1</v>
          </cell>
          <cell r="E584">
            <v>30</v>
          </cell>
          <cell r="F584">
            <v>30</v>
          </cell>
        </row>
        <row r="585">
          <cell r="A585" t="str">
            <v>TP03.036</v>
          </cell>
          <cell r="B585" t="str">
            <v>Adaptador Macho de 4" , PVC Presión</v>
          </cell>
          <cell r="C585" t="str">
            <v>u</v>
          </cell>
          <cell r="D585">
            <v>1</v>
          </cell>
          <cell r="E585">
            <v>48</v>
          </cell>
          <cell r="F585">
            <v>48</v>
          </cell>
        </row>
        <row r="586">
          <cell r="A586" t="str">
            <v>TP03.037</v>
          </cell>
          <cell r="B586" t="str">
            <v>Adaptador Hembra de 1/2" , PVC Presión</v>
          </cell>
          <cell r="C586" t="str">
            <v>u</v>
          </cell>
          <cell r="D586">
            <v>1</v>
          </cell>
          <cell r="E586">
            <v>1.5</v>
          </cell>
          <cell r="F586">
            <v>1.5</v>
          </cell>
        </row>
        <row r="587">
          <cell r="A587" t="str">
            <v>TP03.038</v>
          </cell>
          <cell r="B587" t="str">
            <v>Adaptador Hembra de 3/4" , PVC Presión</v>
          </cell>
          <cell r="C587" t="str">
            <v>u</v>
          </cell>
          <cell r="D587">
            <v>1</v>
          </cell>
          <cell r="E587">
            <v>2.1</v>
          </cell>
          <cell r="F587">
            <v>2.1</v>
          </cell>
        </row>
        <row r="588">
          <cell r="A588" t="str">
            <v>TP03.039</v>
          </cell>
          <cell r="B588" t="str">
            <v>Adaptador Hembra de 1" , PVC Presión</v>
          </cell>
          <cell r="C588" t="str">
            <v>u</v>
          </cell>
          <cell r="D588">
            <v>1</v>
          </cell>
          <cell r="E588">
            <v>3.35</v>
          </cell>
          <cell r="F588">
            <v>3.35</v>
          </cell>
        </row>
        <row r="589">
          <cell r="A589" t="str">
            <v>TP03.040</v>
          </cell>
          <cell r="B589" t="str">
            <v>Adaptador Hembra de 1 1/2" , PVC Presión</v>
          </cell>
          <cell r="C589" t="str">
            <v>u</v>
          </cell>
          <cell r="D589">
            <v>1</v>
          </cell>
          <cell r="E589">
            <v>6.95</v>
          </cell>
          <cell r="F589">
            <v>6.95</v>
          </cell>
        </row>
        <row r="590">
          <cell r="A590" t="str">
            <v>TP03.041</v>
          </cell>
          <cell r="B590" t="str">
            <v>Adaptador Hembra de 2" , PVC Presión</v>
          </cell>
          <cell r="C590" t="str">
            <v>u</v>
          </cell>
          <cell r="D590">
            <v>1</v>
          </cell>
          <cell r="E590">
            <v>9</v>
          </cell>
          <cell r="F590">
            <v>9</v>
          </cell>
        </row>
        <row r="591">
          <cell r="A591" t="str">
            <v>TP03.042</v>
          </cell>
          <cell r="B591" t="str">
            <v>Adaptador Hembra de 3" , PVC Presión</v>
          </cell>
          <cell r="C591" t="str">
            <v>u</v>
          </cell>
          <cell r="D591">
            <v>1</v>
          </cell>
          <cell r="E591">
            <v>20</v>
          </cell>
          <cell r="F591">
            <v>20</v>
          </cell>
        </row>
        <row r="592">
          <cell r="A592" t="str">
            <v>TP03.043</v>
          </cell>
          <cell r="B592" t="str">
            <v>Adaptador Hembra de 4" , PVC Presión</v>
          </cell>
          <cell r="C592" t="str">
            <v>u</v>
          </cell>
          <cell r="D592">
            <v>1</v>
          </cell>
          <cell r="E592">
            <v>28</v>
          </cell>
          <cell r="F592">
            <v>28</v>
          </cell>
        </row>
        <row r="593">
          <cell r="A593" t="str">
            <v>TP03.044</v>
          </cell>
          <cell r="B593" t="str">
            <v>Reducción  de 3/4" a 1/2", PVC Presión</v>
          </cell>
          <cell r="C593" t="str">
            <v>u</v>
          </cell>
          <cell r="D593">
            <v>1</v>
          </cell>
          <cell r="E593">
            <v>2</v>
          </cell>
          <cell r="F593">
            <v>2</v>
          </cell>
        </row>
        <row r="594">
          <cell r="A594" t="str">
            <v>TP03.045</v>
          </cell>
          <cell r="B594" t="str">
            <v>Reducción  de 1 1/2" a 1", PVC Presión</v>
          </cell>
          <cell r="C594" t="str">
            <v>u</v>
          </cell>
          <cell r="D594">
            <v>1</v>
          </cell>
          <cell r="E594">
            <v>8.25</v>
          </cell>
          <cell r="F594">
            <v>8.25</v>
          </cell>
        </row>
        <row r="595">
          <cell r="A595" t="str">
            <v>TP03.046</v>
          </cell>
          <cell r="B595" t="str">
            <v>Reducción  de 2" a 1", PVC Presión</v>
          </cell>
          <cell r="C595" t="str">
            <v>u</v>
          </cell>
          <cell r="D595">
            <v>1</v>
          </cell>
          <cell r="E595">
            <v>10</v>
          </cell>
          <cell r="F595">
            <v>10</v>
          </cell>
        </row>
        <row r="596">
          <cell r="A596" t="str">
            <v>TP03.047</v>
          </cell>
          <cell r="B596" t="str">
            <v>Reducción  de 4" a 2", PVC Presión</v>
          </cell>
          <cell r="C596" t="str">
            <v>u</v>
          </cell>
          <cell r="D596">
            <v>1</v>
          </cell>
          <cell r="E596">
            <v>39</v>
          </cell>
          <cell r="F596">
            <v>39</v>
          </cell>
        </row>
        <row r="597">
          <cell r="A597" t="str">
            <v>TP03.048</v>
          </cell>
          <cell r="B597" t="str">
            <v>Reducción  de 4" a 3", PVC Presión</v>
          </cell>
          <cell r="C597" t="str">
            <v>u</v>
          </cell>
          <cell r="D597">
            <v>1</v>
          </cell>
          <cell r="E597">
            <v>39</v>
          </cell>
          <cell r="F597">
            <v>39</v>
          </cell>
        </row>
        <row r="598">
          <cell r="A598" t="str">
            <v>PI</v>
          </cell>
          <cell r="B598" t="str">
            <v>PINTURAS</v>
          </cell>
        </row>
        <row r="599">
          <cell r="A599" t="str">
            <v>PI01.001</v>
          </cell>
          <cell r="B599" t="str">
            <v>Latex Eonómica o Pintex</v>
          </cell>
          <cell r="C599" t="str">
            <v>gl</v>
          </cell>
          <cell r="D599">
            <v>1</v>
          </cell>
          <cell r="E599">
            <v>66</v>
          </cell>
          <cell r="F599">
            <v>66</v>
          </cell>
        </row>
        <row r="600">
          <cell r="A600" t="str">
            <v>PI01.002</v>
          </cell>
          <cell r="B600" t="str">
            <v>Acrílica Blanco</v>
          </cell>
          <cell r="C600" t="str">
            <v>gl</v>
          </cell>
          <cell r="D600">
            <v>1</v>
          </cell>
          <cell r="E600">
            <v>105</v>
          </cell>
          <cell r="F600">
            <v>105</v>
          </cell>
        </row>
        <row r="601">
          <cell r="A601" t="str">
            <v>PI01.003</v>
          </cell>
          <cell r="B601" t="str">
            <v>Acrílica (colores separados)</v>
          </cell>
          <cell r="C601" t="str">
            <v>gl</v>
          </cell>
          <cell r="D601">
            <v>1</v>
          </cell>
          <cell r="E601">
            <v>275</v>
          </cell>
          <cell r="F601">
            <v>275</v>
          </cell>
        </row>
        <row r="602">
          <cell r="A602" t="str">
            <v>PI01.004</v>
          </cell>
          <cell r="B602" t="str">
            <v>Mantenimiento</v>
          </cell>
          <cell r="C602" t="str">
            <v>gl</v>
          </cell>
          <cell r="D602">
            <v>1</v>
          </cell>
          <cell r="E602">
            <v>158</v>
          </cell>
          <cell r="F602">
            <v>158</v>
          </cell>
        </row>
        <row r="603">
          <cell r="A603" t="str">
            <v>PI01.005</v>
          </cell>
          <cell r="B603" t="str">
            <v>Mantenimiento Oxido Rojo</v>
          </cell>
          <cell r="C603" t="str">
            <v>gl</v>
          </cell>
          <cell r="D603">
            <v>1</v>
          </cell>
          <cell r="E603">
            <v>153</v>
          </cell>
          <cell r="F603">
            <v>153</v>
          </cell>
        </row>
        <row r="604">
          <cell r="A604" t="str">
            <v>PI01.006</v>
          </cell>
          <cell r="B604" t="str">
            <v>Aguarrás Popular</v>
          </cell>
          <cell r="C604" t="str">
            <v>gl</v>
          </cell>
          <cell r="D604">
            <v>1</v>
          </cell>
          <cell r="E604">
            <v>50</v>
          </cell>
          <cell r="F604">
            <v>50</v>
          </cell>
        </row>
        <row r="605">
          <cell r="A605" t="str">
            <v>PI01.007</v>
          </cell>
          <cell r="B605" t="str">
            <v>Thinner "corriente"</v>
          </cell>
          <cell r="C605" t="str">
            <v>gl</v>
          </cell>
          <cell r="D605">
            <v>1</v>
          </cell>
          <cell r="E605">
            <v>49.95</v>
          </cell>
          <cell r="F605">
            <v>49.95</v>
          </cell>
        </row>
        <row r="606">
          <cell r="A606" t="str">
            <v>PI02.001</v>
          </cell>
          <cell r="B606" t="str">
            <v>Pintura Epóxica</v>
          </cell>
          <cell r="C606" t="str">
            <v>gl</v>
          </cell>
          <cell r="D606">
            <v>1</v>
          </cell>
          <cell r="E606">
            <v>315</v>
          </cell>
          <cell r="F606">
            <v>315</v>
          </cell>
        </row>
        <row r="607">
          <cell r="A607" t="str">
            <v>PI02.002</v>
          </cell>
          <cell r="B607" t="str">
            <v>Ferré</v>
          </cell>
          <cell r="C607" t="str">
            <v>gl</v>
          </cell>
          <cell r="D607">
            <v>1</v>
          </cell>
          <cell r="E607">
            <v>158</v>
          </cell>
          <cell r="F607">
            <v>158</v>
          </cell>
        </row>
        <row r="608">
          <cell r="A608" t="str">
            <v>PI03.001</v>
          </cell>
          <cell r="B608" t="str">
            <v>Piedra sobre Paredes</v>
          </cell>
          <cell r="C608" t="str">
            <v>m2</v>
          </cell>
          <cell r="D608">
            <v>1</v>
          </cell>
          <cell r="E608">
            <v>2</v>
          </cell>
          <cell r="F608">
            <v>2</v>
          </cell>
        </row>
        <row r="609">
          <cell r="A609" t="str">
            <v>PI04.001</v>
          </cell>
          <cell r="B609" t="str">
            <v>Brocha de 4"</v>
          </cell>
          <cell r="C609" t="str">
            <v>ud</v>
          </cell>
          <cell r="D609">
            <v>1.08</v>
          </cell>
          <cell r="E609">
            <v>12</v>
          </cell>
          <cell r="F609">
            <v>12.96</v>
          </cell>
        </row>
        <row r="610">
          <cell r="A610" t="str">
            <v>PZ</v>
          </cell>
          <cell r="B610" t="str">
            <v>PISOS Y ZOCALOS</v>
          </cell>
          <cell r="D610" t="str">
            <v/>
          </cell>
          <cell r="F610" t="str">
            <v/>
          </cell>
        </row>
        <row r="611">
          <cell r="A611" t="str">
            <v>PZ01.</v>
          </cell>
          <cell r="B611" t="str">
            <v>Piso y Zócalos</v>
          </cell>
          <cell r="D611" t="str">
            <v/>
          </cell>
          <cell r="F611" t="str">
            <v/>
          </cell>
        </row>
        <row r="612">
          <cell r="A612" t="str">
            <v>PZ01.001</v>
          </cell>
          <cell r="B612" t="str">
            <v>Piso granito Blanco, 30x30</v>
          </cell>
          <cell r="C612" t="str">
            <v>u</v>
          </cell>
          <cell r="D612">
            <v>1.08</v>
          </cell>
          <cell r="E612">
            <v>16</v>
          </cell>
          <cell r="F612">
            <v>17.28</v>
          </cell>
        </row>
        <row r="613">
          <cell r="A613" t="str">
            <v>PZ01.006</v>
          </cell>
          <cell r="B613" t="str">
            <v>Zócalos granito blanco, 30x07</v>
          </cell>
          <cell r="C613" t="str">
            <v>m</v>
          </cell>
          <cell r="D613">
            <v>1.08</v>
          </cell>
          <cell r="E613">
            <v>28.37</v>
          </cell>
          <cell r="F613">
            <v>30.64</v>
          </cell>
        </row>
        <row r="614">
          <cell r="A614" t="str">
            <v>PZ01.011</v>
          </cell>
          <cell r="B614" t="str">
            <v>Acarreo pisos de granito y mosaicos</v>
          </cell>
          <cell r="C614" t="str">
            <v>u</v>
          </cell>
          <cell r="D614">
            <v>1.08</v>
          </cell>
          <cell r="E614">
            <v>0.74</v>
          </cell>
          <cell r="F614">
            <v>0.8</v>
          </cell>
        </row>
        <row r="615">
          <cell r="A615" t="str">
            <v>PZ01.012</v>
          </cell>
          <cell r="B615" t="str">
            <v>Acarreo zócalos de granito y mosaicos</v>
          </cell>
          <cell r="C615" t="str">
            <v>u</v>
          </cell>
          <cell r="D615">
            <v>1.08</v>
          </cell>
          <cell r="E615">
            <v>0.18</v>
          </cell>
          <cell r="F615">
            <v>0.19</v>
          </cell>
        </row>
        <row r="616">
          <cell r="A616" t="str">
            <v>PZ01.013</v>
          </cell>
          <cell r="B616" t="str">
            <v>Derretido blanco</v>
          </cell>
          <cell r="C616" t="str">
            <v>fda</v>
          </cell>
          <cell r="D616">
            <v>1.08</v>
          </cell>
          <cell r="E616">
            <v>205.57</v>
          </cell>
          <cell r="F616">
            <v>222.02</v>
          </cell>
        </row>
        <row r="617">
          <cell r="A617" t="str">
            <v>PZ01.014</v>
          </cell>
          <cell r="B617" t="str">
            <v>Derretido gris</v>
          </cell>
          <cell r="C617" t="str">
            <v>fda</v>
          </cell>
          <cell r="D617">
            <v>1.08</v>
          </cell>
          <cell r="E617">
            <v>121.28</v>
          </cell>
          <cell r="F617">
            <v>130.97999999999999</v>
          </cell>
        </row>
        <row r="618">
          <cell r="A618" t="str">
            <v>PZ01.015</v>
          </cell>
          <cell r="B618" t="str">
            <v>Derretido Color</v>
          </cell>
          <cell r="C618" t="str">
            <v>fda</v>
          </cell>
          <cell r="D618">
            <v>1.08</v>
          </cell>
          <cell r="E618">
            <v>268.44</v>
          </cell>
          <cell r="F618">
            <v>289.92</v>
          </cell>
        </row>
        <row r="619">
          <cell r="A619" t="str">
            <v>PZ01.018</v>
          </cell>
          <cell r="B619" t="str">
            <v>Corte de chazos de 30</v>
          </cell>
          <cell r="C619" t="str">
            <v>u</v>
          </cell>
          <cell r="D619">
            <v>1</v>
          </cell>
          <cell r="E619">
            <v>2.1</v>
          </cell>
          <cell r="F619">
            <v>2.1</v>
          </cell>
        </row>
        <row r="620">
          <cell r="A620" t="str">
            <v>PZ01.021</v>
          </cell>
          <cell r="B620" t="str">
            <v>Corte de Zócalos</v>
          </cell>
          <cell r="C620" t="str">
            <v>u</v>
          </cell>
          <cell r="D620">
            <v>1</v>
          </cell>
          <cell r="E620">
            <v>1.3</v>
          </cell>
          <cell r="F620">
            <v>1.3</v>
          </cell>
        </row>
        <row r="621">
          <cell r="A621" t="str">
            <v>PZ01.103</v>
          </cell>
          <cell r="B621" t="str">
            <v>Cinta antiresvalante</v>
          </cell>
          <cell r="C621" t="str">
            <v>yd</v>
          </cell>
          <cell r="D621">
            <v>1.08</v>
          </cell>
          <cell r="E621">
            <v>21</v>
          </cell>
          <cell r="F621">
            <v>22.68</v>
          </cell>
        </row>
        <row r="622">
          <cell r="A622" t="str">
            <v>PZ01.201</v>
          </cell>
          <cell r="B622" t="str">
            <v>Vibrazo Rojo, 30x30</v>
          </cell>
          <cell r="C622" t="str">
            <v>u</v>
          </cell>
          <cell r="D622">
            <v>1.08</v>
          </cell>
          <cell r="E622">
            <v>26</v>
          </cell>
          <cell r="F622">
            <v>28.08</v>
          </cell>
        </row>
        <row r="623">
          <cell r="A623" t="str">
            <v>PZ01.202</v>
          </cell>
          <cell r="B623" t="str">
            <v>Vibrazo Gris, 30x30</v>
          </cell>
          <cell r="C623" t="str">
            <v>u</v>
          </cell>
          <cell r="D623">
            <v>1.08</v>
          </cell>
          <cell r="E623">
            <v>18.600000000000001</v>
          </cell>
          <cell r="F623">
            <v>20.09</v>
          </cell>
        </row>
        <row r="624">
          <cell r="A624" t="str">
            <v>PZ01.203</v>
          </cell>
          <cell r="B624" t="str">
            <v>Vibrazo Blanco, 30x30</v>
          </cell>
          <cell r="C624" t="str">
            <v>u</v>
          </cell>
          <cell r="D624">
            <v>1.08</v>
          </cell>
          <cell r="E624">
            <v>20.86</v>
          </cell>
          <cell r="F624">
            <v>22.53</v>
          </cell>
        </row>
        <row r="625">
          <cell r="A625" t="str">
            <v>PZ01.204</v>
          </cell>
          <cell r="B625" t="str">
            <v>Vibrazo Verde, 30x30</v>
          </cell>
          <cell r="C625" t="str">
            <v>u</v>
          </cell>
          <cell r="D625">
            <v>1.08</v>
          </cell>
          <cell r="E625">
            <v>33</v>
          </cell>
          <cell r="F625">
            <v>35.64</v>
          </cell>
        </row>
        <row r="626">
          <cell r="A626" t="str">
            <v>PZ01.221</v>
          </cell>
          <cell r="B626" t="str">
            <v>Zócalos Vibrazo Rojo</v>
          </cell>
          <cell r="C626" t="str">
            <v>ml</v>
          </cell>
          <cell r="D626">
            <v>1.08</v>
          </cell>
          <cell r="E626">
            <v>39</v>
          </cell>
          <cell r="F626">
            <v>42.12</v>
          </cell>
        </row>
        <row r="627">
          <cell r="A627" t="str">
            <v>PZ01.222</v>
          </cell>
          <cell r="B627" t="str">
            <v>Zócalos Vibrazo Gris</v>
          </cell>
          <cell r="C627" t="str">
            <v>ml</v>
          </cell>
          <cell r="D627">
            <v>1.08</v>
          </cell>
          <cell r="E627">
            <v>21</v>
          </cell>
          <cell r="F627">
            <v>22.68</v>
          </cell>
        </row>
        <row r="628">
          <cell r="A628" t="str">
            <v>PZ01.223</v>
          </cell>
          <cell r="B628" t="str">
            <v>Zócalos Vibrazo Blanco</v>
          </cell>
          <cell r="C628" t="str">
            <v>ml</v>
          </cell>
          <cell r="D628">
            <v>1.08</v>
          </cell>
          <cell r="E628">
            <v>28</v>
          </cell>
          <cell r="F628">
            <v>30.24</v>
          </cell>
        </row>
        <row r="629">
          <cell r="A629" t="str">
            <v>PZ01.224</v>
          </cell>
          <cell r="B629" t="str">
            <v>Zócalos Vibrazo Verde</v>
          </cell>
          <cell r="C629" t="str">
            <v>ml</v>
          </cell>
          <cell r="D629">
            <v>1.08</v>
          </cell>
          <cell r="E629">
            <v>53</v>
          </cell>
          <cell r="F629">
            <v>57.24</v>
          </cell>
        </row>
        <row r="630">
          <cell r="A630" t="str">
            <v>PZ01.241</v>
          </cell>
          <cell r="B630" t="str">
            <v>Escalones de Vibrazo Rojo Rústico</v>
          </cell>
          <cell r="C630" t="str">
            <v>ml</v>
          </cell>
          <cell r="D630">
            <v>1.08</v>
          </cell>
          <cell r="E630">
            <v>321.11</v>
          </cell>
          <cell r="F630">
            <v>346.8</v>
          </cell>
        </row>
        <row r="631">
          <cell r="A631" t="str">
            <v>PZ01.242</v>
          </cell>
          <cell r="B631" t="str">
            <v>Acarreo Escalones de Vibrazo Rústico</v>
          </cell>
          <cell r="C631" t="str">
            <v>ml</v>
          </cell>
          <cell r="D631">
            <v>1.08</v>
          </cell>
          <cell r="E631">
            <v>5.71</v>
          </cell>
          <cell r="F631">
            <v>6.17</v>
          </cell>
        </row>
        <row r="632">
          <cell r="A632" t="str">
            <v>PZ01.243</v>
          </cell>
          <cell r="B632" t="str">
            <v>Escalones de Vibrazo Gris</v>
          </cell>
          <cell r="C632" t="str">
            <v>ml</v>
          </cell>
          <cell r="D632">
            <v>1.08</v>
          </cell>
          <cell r="E632">
            <v>195</v>
          </cell>
          <cell r="F632">
            <v>210.6</v>
          </cell>
        </row>
        <row r="633">
          <cell r="A633" t="str">
            <v>PZ01.244</v>
          </cell>
          <cell r="B633" t="str">
            <v>Escalones de Vibrazo Blanco</v>
          </cell>
          <cell r="C633" t="str">
            <v>ml</v>
          </cell>
          <cell r="D633">
            <v>1.08</v>
          </cell>
          <cell r="E633">
            <v>245</v>
          </cell>
          <cell r="F633">
            <v>264.60000000000002</v>
          </cell>
        </row>
        <row r="634">
          <cell r="A634" t="str">
            <v>PZ01.245</v>
          </cell>
          <cell r="B634" t="str">
            <v>Escalones de Vibrazo Verde</v>
          </cell>
          <cell r="C634" t="str">
            <v>ml</v>
          </cell>
          <cell r="D634">
            <v>1.08</v>
          </cell>
          <cell r="E634">
            <v>420</v>
          </cell>
          <cell r="F634">
            <v>453.6</v>
          </cell>
        </row>
        <row r="635">
          <cell r="A635" t="str">
            <v>PZ01.301</v>
          </cell>
          <cell r="B635" t="str">
            <v>Madera (Nogal y Maple) para Pisos</v>
          </cell>
          <cell r="C635" t="str">
            <v>p2</v>
          </cell>
          <cell r="D635">
            <v>1</v>
          </cell>
          <cell r="E635">
            <v>48</v>
          </cell>
          <cell r="F635">
            <v>48</v>
          </cell>
        </row>
        <row r="636">
          <cell r="A636" t="str">
            <v>PZ01.302</v>
          </cell>
          <cell r="B636" t="str">
            <v>Madera (Yatabuas) para Pisos</v>
          </cell>
          <cell r="C636" t="str">
            <v>p2</v>
          </cell>
          <cell r="D636">
            <v>1</v>
          </cell>
          <cell r="E636">
            <v>48</v>
          </cell>
          <cell r="F636">
            <v>48</v>
          </cell>
        </row>
        <row r="637">
          <cell r="A637" t="str">
            <v>PZ01.311</v>
          </cell>
          <cell r="B637" t="str">
            <v>Pisos Madera (Importados) - Costo Menor</v>
          </cell>
          <cell r="C637" t="str">
            <v>m2</v>
          </cell>
          <cell r="D637">
            <v>1.08</v>
          </cell>
          <cell r="E637">
            <v>645</v>
          </cell>
          <cell r="F637">
            <v>696.6</v>
          </cell>
        </row>
        <row r="638">
          <cell r="A638" t="str">
            <v>PZ01.312</v>
          </cell>
          <cell r="B638" t="str">
            <v>Pisos Madera (Importados) - Costo Medio</v>
          </cell>
          <cell r="C638" t="str">
            <v>m2</v>
          </cell>
          <cell r="D638">
            <v>1.08</v>
          </cell>
          <cell r="E638">
            <v>750</v>
          </cell>
          <cell r="F638">
            <v>810</v>
          </cell>
        </row>
        <row r="639">
          <cell r="A639" t="str">
            <v>PZ01.313</v>
          </cell>
          <cell r="B639" t="str">
            <v>Pisos Madera (Importados) - Costo Mayor</v>
          </cell>
          <cell r="C639" t="str">
            <v>m2</v>
          </cell>
          <cell r="D639">
            <v>1.08</v>
          </cell>
          <cell r="E639">
            <v>817</v>
          </cell>
          <cell r="F639">
            <v>882.36</v>
          </cell>
        </row>
        <row r="640">
          <cell r="A640" t="str">
            <v>PZ01.321</v>
          </cell>
          <cell r="B640" t="str">
            <v>Acarreo Pisos de Madera</v>
          </cell>
          <cell r="C640" t="str">
            <v>m2</v>
          </cell>
          <cell r="D640">
            <v>1</v>
          </cell>
          <cell r="E640">
            <v>11</v>
          </cell>
          <cell r="F640">
            <v>11</v>
          </cell>
        </row>
        <row r="641">
          <cell r="A641" t="str">
            <v>PZ01.361</v>
          </cell>
          <cell r="B641" t="str">
            <v>Colocación de Pisos de Madera (Importados)</v>
          </cell>
          <cell r="C641" t="str">
            <v>m2</v>
          </cell>
          <cell r="D641">
            <v>1</v>
          </cell>
          <cell r="E641">
            <v>80</v>
          </cell>
          <cell r="F641">
            <v>80</v>
          </cell>
        </row>
        <row r="642">
          <cell r="A642" t="str">
            <v>PZ02.</v>
          </cell>
          <cell r="B642" t="str">
            <v>Pulimento y Brillado Pisos</v>
          </cell>
          <cell r="D642" t="str">
            <v/>
          </cell>
          <cell r="F642" t="str">
            <v/>
          </cell>
        </row>
        <row r="643">
          <cell r="A643" t="str">
            <v>PZ02.001</v>
          </cell>
          <cell r="B643" t="str">
            <v>Pulimento Básico</v>
          </cell>
          <cell r="C643" t="str">
            <v>m2</v>
          </cell>
          <cell r="D643">
            <v>1.08</v>
          </cell>
          <cell r="E643">
            <v>45</v>
          </cell>
          <cell r="F643">
            <v>48.6</v>
          </cell>
        </row>
        <row r="644">
          <cell r="A644" t="str">
            <v>PZ02.004</v>
          </cell>
          <cell r="B644" t="str">
            <v>Cristalizado pisos (40 m2 mínimo)</v>
          </cell>
          <cell r="C644" t="str">
            <v>m2</v>
          </cell>
          <cell r="D644">
            <v>1.08</v>
          </cell>
          <cell r="E644">
            <v>24.5</v>
          </cell>
          <cell r="F644">
            <v>26.46</v>
          </cell>
        </row>
        <row r="645">
          <cell r="A645" t="str">
            <v>PZ02.006</v>
          </cell>
          <cell r="B645" t="str">
            <v>Pulimento y Cristalizado</v>
          </cell>
          <cell r="C645" t="str">
            <v>m2</v>
          </cell>
          <cell r="D645">
            <v>1.08</v>
          </cell>
          <cell r="E645">
            <v>69.5</v>
          </cell>
          <cell r="F645">
            <v>75.06</v>
          </cell>
        </row>
        <row r="646">
          <cell r="A646" t="str">
            <v>PZ02.007</v>
          </cell>
          <cell r="B646" t="str">
            <v>Pulimento de Escalón</v>
          </cell>
          <cell r="C646" t="str">
            <v>m</v>
          </cell>
          <cell r="D646">
            <v>1.08</v>
          </cell>
          <cell r="E646">
            <v>54</v>
          </cell>
          <cell r="F646">
            <v>58.32</v>
          </cell>
        </row>
        <row r="647">
          <cell r="A647" t="str">
            <v>PZ02.009</v>
          </cell>
          <cell r="B647" t="str">
            <v>Limpieza de Zócalos</v>
          </cell>
          <cell r="C647" t="str">
            <v>m</v>
          </cell>
          <cell r="D647">
            <v>1.08</v>
          </cell>
          <cell r="E647">
            <v>13.93</v>
          </cell>
          <cell r="F647">
            <v>15.04</v>
          </cell>
        </row>
        <row r="648">
          <cell r="A648" t="str">
            <v>SC</v>
          </cell>
          <cell r="B648" t="str">
            <v>SELLADORES, CURADORES Y ENDURECEDORES CONCRETO</v>
          </cell>
          <cell r="D648" t="str">
            <v/>
          </cell>
          <cell r="F648" t="str">
            <v/>
          </cell>
        </row>
        <row r="649">
          <cell r="A649" t="str">
            <v>SC01.001</v>
          </cell>
          <cell r="B649" t="str">
            <v>Proshield transparente (Sella y Cura) (5 gls)</v>
          </cell>
          <cell r="C649" t="str">
            <v>gl</v>
          </cell>
          <cell r="D649">
            <v>1</v>
          </cell>
          <cell r="E649">
            <v>221</v>
          </cell>
          <cell r="F649">
            <v>221</v>
          </cell>
        </row>
        <row r="650">
          <cell r="A650" t="str">
            <v>SC01.002</v>
          </cell>
          <cell r="B650" t="str">
            <v>Tripleseal transparente (Sella, cura y endurece) (5 gls)</v>
          </cell>
          <cell r="C650" t="str">
            <v>gl</v>
          </cell>
          <cell r="D650">
            <v>1</v>
          </cell>
          <cell r="E650">
            <v>341</v>
          </cell>
          <cell r="F650">
            <v>341</v>
          </cell>
        </row>
        <row r="651">
          <cell r="A651" t="str">
            <v>SC01.003</v>
          </cell>
          <cell r="B651" t="str">
            <v>Silicone Seal (Protector Hormigón Visto) (5 gls)</v>
          </cell>
          <cell r="C651" t="str">
            <v>gl</v>
          </cell>
          <cell r="D651">
            <v>1</v>
          </cell>
          <cell r="E651">
            <v>280</v>
          </cell>
          <cell r="F651">
            <v>280</v>
          </cell>
        </row>
        <row r="652">
          <cell r="A652" t="str">
            <v>SC01.004</v>
          </cell>
          <cell r="B652" t="str">
            <v>Proplate (Endurecedor metálico para pisos) (100 lb)</v>
          </cell>
          <cell r="C652" t="str">
            <v>lb</v>
          </cell>
          <cell r="D652">
            <v>1</v>
          </cell>
          <cell r="E652">
            <v>9.65</v>
          </cell>
          <cell r="F652">
            <v>9.65</v>
          </cell>
        </row>
        <row r="653">
          <cell r="A653" t="str">
            <v>VP</v>
          </cell>
          <cell r="B653" t="str">
            <v>VENTANAS Y PUERTAS ALUMINIO</v>
          </cell>
          <cell r="D653" t="str">
            <v/>
          </cell>
          <cell r="F653" t="str">
            <v/>
          </cell>
        </row>
        <row r="654">
          <cell r="A654" t="str">
            <v>VP01.001</v>
          </cell>
          <cell r="B654" t="str">
            <v>Ventana Salomónica, manig., aluminio natural, vidrio natural</v>
          </cell>
          <cell r="C654" t="str">
            <v>p2</v>
          </cell>
          <cell r="D654">
            <v>1</v>
          </cell>
          <cell r="E654">
            <v>72</v>
          </cell>
          <cell r="F654">
            <v>72</v>
          </cell>
        </row>
        <row r="655">
          <cell r="A655" t="str">
            <v>VP01.002</v>
          </cell>
          <cell r="B655" t="str">
            <v>Ventana Salomónica, manig., aluminio blanco</v>
          </cell>
          <cell r="C655" t="str">
            <v>p2</v>
          </cell>
          <cell r="D655">
            <v>1</v>
          </cell>
          <cell r="E655">
            <v>78</v>
          </cell>
          <cell r="F655">
            <v>78</v>
          </cell>
        </row>
        <row r="656">
          <cell r="A656" t="str">
            <v>VP01.003</v>
          </cell>
          <cell r="B656" t="str">
            <v>Ventana Salomónica, manig., aluminio natural, vidrio bronce</v>
          </cell>
          <cell r="C656" t="str">
            <v>p2</v>
          </cell>
          <cell r="D656">
            <v>1</v>
          </cell>
          <cell r="E656">
            <v>80</v>
          </cell>
          <cell r="F656">
            <v>80</v>
          </cell>
        </row>
        <row r="657">
          <cell r="A657" t="str">
            <v>VP01.004</v>
          </cell>
          <cell r="B657" t="str">
            <v>Ventana Salomónica, manig., aluminio bronce</v>
          </cell>
          <cell r="C657" t="str">
            <v>p2</v>
          </cell>
          <cell r="D657">
            <v>1</v>
          </cell>
          <cell r="E657">
            <v>79.5</v>
          </cell>
          <cell r="F657">
            <v>79.5</v>
          </cell>
        </row>
        <row r="658">
          <cell r="A658" t="str">
            <v>VP01.005</v>
          </cell>
          <cell r="B658" t="str">
            <v>Ventana Salomónica, manig., aluminio bronce, vidrio bronce</v>
          </cell>
          <cell r="C658" t="str">
            <v>p2</v>
          </cell>
          <cell r="D658">
            <v>1</v>
          </cell>
          <cell r="E658">
            <v>82</v>
          </cell>
          <cell r="F658">
            <v>82</v>
          </cell>
        </row>
        <row r="659">
          <cell r="A659" t="str">
            <v>VP01.006</v>
          </cell>
          <cell r="B659" t="str">
            <v>Ventana Salomónica, manig., aluminio bronce, vidrio natural</v>
          </cell>
          <cell r="C659" t="str">
            <v>p2</v>
          </cell>
          <cell r="D659">
            <v>1</v>
          </cell>
          <cell r="E659">
            <v>74</v>
          </cell>
          <cell r="F659">
            <v>74</v>
          </cell>
        </row>
        <row r="660">
          <cell r="A660" t="str">
            <v>VP01.007</v>
          </cell>
          <cell r="B660" t="str">
            <v>Ventana Salomónica, palanca., aluminio y vidrio claro</v>
          </cell>
          <cell r="C660" t="str">
            <v>p2</v>
          </cell>
          <cell r="D660">
            <v>1</v>
          </cell>
          <cell r="E660">
            <v>53</v>
          </cell>
          <cell r="F660">
            <v>53</v>
          </cell>
        </row>
        <row r="661">
          <cell r="A661" t="str">
            <v>VP01.008</v>
          </cell>
          <cell r="B661" t="str">
            <v>Ventana Salomónica, palanca, aluminio blanco</v>
          </cell>
          <cell r="C661" t="str">
            <v>p2</v>
          </cell>
          <cell r="D661">
            <v>1</v>
          </cell>
          <cell r="E661">
            <v>59</v>
          </cell>
          <cell r="F661">
            <v>59</v>
          </cell>
        </row>
        <row r="662">
          <cell r="A662" t="str">
            <v>VP01.009</v>
          </cell>
          <cell r="B662" t="str">
            <v>Ventana Salomónica, palanca, aluminio natural, vidrio bronce</v>
          </cell>
          <cell r="C662" t="str">
            <v>p2</v>
          </cell>
          <cell r="D662">
            <v>1</v>
          </cell>
          <cell r="E662">
            <v>61</v>
          </cell>
          <cell r="F662">
            <v>61</v>
          </cell>
        </row>
        <row r="663">
          <cell r="A663" t="str">
            <v>VP01.010</v>
          </cell>
          <cell r="B663" t="str">
            <v>Ventana Salomónica, palanca, aluminio bronce, vidrio natural</v>
          </cell>
          <cell r="C663" t="str">
            <v>p2</v>
          </cell>
          <cell r="D663">
            <v>1</v>
          </cell>
          <cell r="E663">
            <v>55</v>
          </cell>
          <cell r="F663">
            <v>55</v>
          </cell>
        </row>
        <row r="664">
          <cell r="A664" t="str">
            <v>VP01.011</v>
          </cell>
          <cell r="B664" t="str">
            <v>Ventana Salomónica, palanca, aluminio bronce</v>
          </cell>
          <cell r="C664" t="str">
            <v>p2</v>
          </cell>
          <cell r="D664">
            <v>1</v>
          </cell>
          <cell r="E664">
            <v>60.5</v>
          </cell>
          <cell r="F664">
            <v>60.5</v>
          </cell>
        </row>
        <row r="665">
          <cell r="A665" t="str">
            <v>VP01.012</v>
          </cell>
          <cell r="B665" t="str">
            <v>Ventana Salomónica, palanca, aluminio bronce, vidrio bronce</v>
          </cell>
          <cell r="C665" t="str">
            <v>p2</v>
          </cell>
          <cell r="D665">
            <v>1</v>
          </cell>
          <cell r="E665">
            <v>63</v>
          </cell>
          <cell r="F665">
            <v>63</v>
          </cell>
        </row>
        <row r="666">
          <cell r="A666" t="str">
            <v>VP01.013</v>
          </cell>
          <cell r="B666" t="str">
            <v>Ventana abisagrada aluminio anod., vidrio claro</v>
          </cell>
          <cell r="C666" t="str">
            <v>p2</v>
          </cell>
          <cell r="D666">
            <v>1</v>
          </cell>
          <cell r="E666">
            <v>308</v>
          </cell>
          <cell r="F666">
            <v>308</v>
          </cell>
        </row>
        <row r="667">
          <cell r="A667" t="str">
            <v>VP01.014</v>
          </cell>
          <cell r="B667" t="str">
            <v>Ventana abisagrada aluminio anod., vidrio bronce</v>
          </cell>
          <cell r="C667" t="str">
            <v>p2</v>
          </cell>
          <cell r="D667">
            <v>1</v>
          </cell>
          <cell r="E667">
            <v>312.2</v>
          </cell>
          <cell r="F667">
            <v>312.2</v>
          </cell>
        </row>
        <row r="668">
          <cell r="A668" t="str">
            <v>VP01.015</v>
          </cell>
          <cell r="B668" t="str">
            <v>Ventana abisagrada aluminio bronce, vidrio claro</v>
          </cell>
          <cell r="C668" t="str">
            <v>p2</v>
          </cell>
          <cell r="D668">
            <v>1</v>
          </cell>
          <cell r="E668">
            <v>329</v>
          </cell>
          <cell r="F668">
            <v>329</v>
          </cell>
        </row>
        <row r="669">
          <cell r="A669" t="str">
            <v>VP01.016</v>
          </cell>
          <cell r="B669" t="str">
            <v>Ventana abisagrada aluminio bronce, vidrio bronce</v>
          </cell>
          <cell r="C669" t="str">
            <v>p2</v>
          </cell>
          <cell r="D669">
            <v>1</v>
          </cell>
          <cell r="E669">
            <v>333.2</v>
          </cell>
          <cell r="F669">
            <v>333.2</v>
          </cell>
        </row>
        <row r="670">
          <cell r="A670" t="str">
            <v>VP01.017</v>
          </cell>
          <cell r="B670" t="str">
            <v>Ventana proyectada aluminio anod., vidrio claro</v>
          </cell>
          <cell r="C670" t="str">
            <v>p2</v>
          </cell>
          <cell r="D670">
            <v>1</v>
          </cell>
          <cell r="E670">
            <v>336</v>
          </cell>
          <cell r="F670">
            <v>336</v>
          </cell>
        </row>
        <row r="671">
          <cell r="A671" t="str">
            <v>VP01.018</v>
          </cell>
          <cell r="B671" t="str">
            <v>Ventana proyectada aluminio anod., vidrio bronce</v>
          </cell>
          <cell r="C671" t="str">
            <v>p2</v>
          </cell>
          <cell r="D671">
            <v>1</v>
          </cell>
          <cell r="E671">
            <v>340.2</v>
          </cell>
          <cell r="F671">
            <v>340.2</v>
          </cell>
        </row>
        <row r="672">
          <cell r="A672" t="str">
            <v>VP01.019</v>
          </cell>
          <cell r="B672" t="str">
            <v>Ventana proyectada aluminio bronce, vidrio claro</v>
          </cell>
          <cell r="C672" t="str">
            <v>p2</v>
          </cell>
          <cell r="D672">
            <v>1</v>
          </cell>
          <cell r="E672">
            <v>359.8</v>
          </cell>
          <cell r="F672">
            <v>359.8</v>
          </cell>
        </row>
        <row r="673">
          <cell r="A673" t="str">
            <v>VP01.020</v>
          </cell>
          <cell r="B673" t="str">
            <v>Ventana proyectada aluminio bronce, vidrio bronce</v>
          </cell>
          <cell r="C673" t="str">
            <v>p2</v>
          </cell>
          <cell r="D673">
            <v>1</v>
          </cell>
          <cell r="E673">
            <v>364</v>
          </cell>
          <cell r="F673">
            <v>364</v>
          </cell>
        </row>
        <row r="674">
          <cell r="A674" t="str">
            <v>VP01.021</v>
          </cell>
          <cell r="B674" t="str">
            <v>Ventana corrediza aluminio anod., vidrio claro</v>
          </cell>
          <cell r="C674" t="str">
            <v>p2</v>
          </cell>
          <cell r="D674">
            <v>1</v>
          </cell>
          <cell r="E674">
            <v>86.5</v>
          </cell>
          <cell r="F674">
            <v>86.5</v>
          </cell>
        </row>
        <row r="675">
          <cell r="A675" t="str">
            <v>VP01.022</v>
          </cell>
          <cell r="B675" t="str">
            <v>Ventana corrediza aluminio anod., vidrio bronce</v>
          </cell>
          <cell r="C675" t="str">
            <v>p2</v>
          </cell>
          <cell r="D675">
            <v>1</v>
          </cell>
          <cell r="E675">
            <v>90.5</v>
          </cell>
          <cell r="F675">
            <v>90.5</v>
          </cell>
        </row>
        <row r="676">
          <cell r="A676" t="str">
            <v>VP01.023</v>
          </cell>
          <cell r="B676" t="str">
            <v>Ventana corrediza aluminio bronce, vidrio claro</v>
          </cell>
          <cell r="C676" t="str">
            <v>p2</v>
          </cell>
          <cell r="D676">
            <v>1</v>
          </cell>
          <cell r="E676">
            <v>92.5</v>
          </cell>
          <cell r="F676">
            <v>92.5</v>
          </cell>
        </row>
        <row r="677">
          <cell r="A677" t="str">
            <v>VP01.024</v>
          </cell>
          <cell r="B677" t="str">
            <v>Ventana corrediza aluminio bronce, vidrio bronce</v>
          </cell>
          <cell r="C677" t="str">
            <v>p2</v>
          </cell>
          <cell r="D677">
            <v>1</v>
          </cell>
          <cell r="E677">
            <v>96.5</v>
          </cell>
          <cell r="F677">
            <v>96.5</v>
          </cell>
        </row>
        <row r="678">
          <cell r="A678" t="str">
            <v>VP02.001</v>
          </cell>
          <cell r="B678" t="str">
            <v>Puerta corrediza 7', aluminio anod.,vidrio claro</v>
          </cell>
          <cell r="C678" t="str">
            <v>p2</v>
          </cell>
          <cell r="D678">
            <v>1</v>
          </cell>
          <cell r="E678">
            <v>88</v>
          </cell>
          <cell r="F678">
            <v>88</v>
          </cell>
        </row>
        <row r="679">
          <cell r="A679" t="str">
            <v>VP02.002</v>
          </cell>
          <cell r="B679" t="str">
            <v>Puerta corrediza 7', aluminio anod.,vidrio bronce</v>
          </cell>
          <cell r="C679" t="str">
            <v>p2</v>
          </cell>
          <cell r="D679">
            <v>1</v>
          </cell>
          <cell r="E679">
            <v>92</v>
          </cell>
          <cell r="F679">
            <v>92</v>
          </cell>
        </row>
        <row r="680">
          <cell r="A680" t="str">
            <v>VP02.003</v>
          </cell>
          <cell r="B680" t="str">
            <v>Puerta corrediza 7', aluminio bronce,vidrio claro</v>
          </cell>
          <cell r="C680" t="str">
            <v>p2</v>
          </cell>
          <cell r="D680">
            <v>1</v>
          </cell>
          <cell r="E680">
            <v>94</v>
          </cell>
          <cell r="F680">
            <v>94</v>
          </cell>
        </row>
        <row r="681">
          <cell r="A681" t="str">
            <v>VP02.004</v>
          </cell>
          <cell r="B681" t="str">
            <v>Puerta corrediza 7', aluminio bronce,vidrio bronce</v>
          </cell>
          <cell r="C681" t="str">
            <v>p2</v>
          </cell>
          <cell r="D681">
            <v>1</v>
          </cell>
          <cell r="E681">
            <v>98</v>
          </cell>
          <cell r="F681">
            <v>98</v>
          </cell>
        </row>
        <row r="682">
          <cell r="A682" t="str">
            <v>VP02.005</v>
          </cell>
          <cell r="B682" t="str">
            <v>Puerta corrediza 8', aluminio anod.,vidrio claro</v>
          </cell>
          <cell r="C682" t="str">
            <v>p2</v>
          </cell>
          <cell r="D682">
            <v>1</v>
          </cell>
          <cell r="E682">
            <v>91</v>
          </cell>
          <cell r="F682">
            <v>91</v>
          </cell>
        </row>
        <row r="683">
          <cell r="A683" t="str">
            <v>VP02.006</v>
          </cell>
          <cell r="B683" t="str">
            <v>Puerta corrediza 8', aluminio anod.,vidrio bronce</v>
          </cell>
          <cell r="C683" t="str">
            <v>p2</v>
          </cell>
          <cell r="D683">
            <v>1</v>
          </cell>
          <cell r="E683">
            <v>95</v>
          </cell>
          <cell r="F683">
            <v>95</v>
          </cell>
        </row>
        <row r="684">
          <cell r="A684" t="str">
            <v>VP02.007</v>
          </cell>
          <cell r="B684" t="str">
            <v>Puerta corrediza 8', aluminio bronce,vidrio claro</v>
          </cell>
          <cell r="C684" t="str">
            <v>p2</v>
          </cell>
          <cell r="D684">
            <v>1</v>
          </cell>
          <cell r="E684">
            <v>97</v>
          </cell>
          <cell r="F684">
            <v>97</v>
          </cell>
        </row>
        <row r="685">
          <cell r="A685" t="str">
            <v>VP02.008</v>
          </cell>
          <cell r="B685" t="str">
            <v>Puerta corrediza 8', aluminio bronce,vidrio bronce</v>
          </cell>
          <cell r="C685" t="str">
            <v>p2</v>
          </cell>
          <cell r="D685">
            <v>1</v>
          </cell>
          <cell r="E685">
            <v>101</v>
          </cell>
          <cell r="F685">
            <v>101</v>
          </cell>
        </row>
        <row r="686">
          <cell r="A686" t="str">
            <v>VP02.009</v>
          </cell>
          <cell r="B686" t="str">
            <v>Puerta comerc. 1 hoja, 1 m., aluminio anod.,v. claro</v>
          </cell>
          <cell r="C686" t="str">
            <v>u</v>
          </cell>
          <cell r="D686">
            <v>1</v>
          </cell>
          <cell r="E686">
            <v>6200</v>
          </cell>
          <cell r="F686">
            <v>6200</v>
          </cell>
        </row>
        <row r="687">
          <cell r="A687" t="str">
            <v>VP02.010</v>
          </cell>
          <cell r="B687" t="str">
            <v>Puerta comerc. 1 hoja, 1 m., aluminio anod.,v. bronce</v>
          </cell>
          <cell r="C687" t="str">
            <v>u</v>
          </cell>
          <cell r="D687">
            <v>1</v>
          </cell>
          <cell r="E687">
            <v>6300</v>
          </cell>
          <cell r="F687">
            <v>6300</v>
          </cell>
        </row>
        <row r="688">
          <cell r="A688" t="str">
            <v>VP02.011</v>
          </cell>
          <cell r="B688" t="str">
            <v>Puerta comerc. 1 hoja, 1 m., aluminio bronce,v. claro</v>
          </cell>
          <cell r="C688" t="str">
            <v>u</v>
          </cell>
          <cell r="D688">
            <v>1</v>
          </cell>
          <cell r="E688">
            <v>6550</v>
          </cell>
          <cell r="F688">
            <v>6550</v>
          </cell>
        </row>
        <row r="689">
          <cell r="A689" t="str">
            <v>VP02.012</v>
          </cell>
          <cell r="B689" t="str">
            <v>Puerta comerc. 1 hoja, 1 m., aluminio bronce,v. bronce</v>
          </cell>
          <cell r="C689" t="str">
            <v>u</v>
          </cell>
          <cell r="D689">
            <v>1</v>
          </cell>
          <cell r="E689">
            <v>6650</v>
          </cell>
          <cell r="F689">
            <v>6650</v>
          </cell>
        </row>
        <row r="690">
          <cell r="A690" t="str">
            <v>VP02.013</v>
          </cell>
          <cell r="B690" t="str">
            <v>Puerta comerc. 1 hoja, 1 m., aluminio natural,v. claro</v>
          </cell>
          <cell r="C690" t="str">
            <v>u</v>
          </cell>
          <cell r="D690">
            <v>1</v>
          </cell>
          <cell r="E690">
            <v>5850</v>
          </cell>
          <cell r="F690">
            <v>5850</v>
          </cell>
        </row>
        <row r="691">
          <cell r="A691" t="str">
            <v>VP02.014</v>
          </cell>
          <cell r="B691" t="str">
            <v>Puerta comerc. 2 hojas, 2 m., aluminio anod.,v. claro</v>
          </cell>
          <cell r="C691" t="str">
            <v>u</v>
          </cell>
          <cell r="D691">
            <v>1</v>
          </cell>
          <cell r="E691">
            <v>10100</v>
          </cell>
          <cell r="F691">
            <v>10100</v>
          </cell>
        </row>
        <row r="692">
          <cell r="A692" t="str">
            <v>VP02.015</v>
          </cell>
          <cell r="B692" t="str">
            <v>Puerta comerc. 2 hojas, 2 m., aluminio anod.,v. bronce</v>
          </cell>
          <cell r="C692" t="str">
            <v>u</v>
          </cell>
          <cell r="D692">
            <v>1</v>
          </cell>
          <cell r="E692">
            <v>10300</v>
          </cell>
          <cell r="F692">
            <v>10300</v>
          </cell>
        </row>
        <row r="693">
          <cell r="A693" t="str">
            <v>VP02.016</v>
          </cell>
          <cell r="B693" t="str">
            <v>Puerta comerc. 2 hojas, 2 m., aluminio bronce,v. claro</v>
          </cell>
          <cell r="C693" t="str">
            <v>u</v>
          </cell>
          <cell r="D693">
            <v>1</v>
          </cell>
          <cell r="E693">
            <v>10600</v>
          </cell>
          <cell r="F693">
            <v>10600</v>
          </cell>
        </row>
        <row r="694">
          <cell r="A694" t="str">
            <v>VP02.017</v>
          </cell>
          <cell r="B694" t="str">
            <v>Puerta comerc. 2 hojas, 2 m., aluminio bronce,v. bronce</v>
          </cell>
          <cell r="C694" t="str">
            <v>u</v>
          </cell>
          <cell r="D694">
            <v>1</v>
          </cell>
          <cell r="E694">
            <v>10800</v>
          </cell>
          <cell r="F694">
            <v>10800</v>
          </cell>
        </row>
        <row r="695">
          <cell r="A695" t="str">
            <v>VP02.018</v>
          </cell>
          <cell r="B695" t="str">
            <v>Puerta comerc. 2 hojas, 2 m., aluminio natural,v. claro</v>
          </cell>
          <cell r="C695" t="str">
            <v>u</v>
          </cell>
          <cell r="D695">
            <v>1</v>
          </cell>
          <cell r="E695">
            <v>9650</v>
          </cell>
          <cell r="F695">
            <v>9650</v>
          </cell>
        </row>
        <row r="696">
          <cell r="A696" t="str">
            <v>VP03.001</v>
          </cell>
          <cell r="B696" t="str">
            <v>Celosías de vidrio natural</v>
          </cell>
          <cell r="C696" t="str">
            <v>u</v>
          </cell>
          <cell r="D696">
            <v>1</v>
          </cell>
          <cell r="E696">
            <v>27.5</v>
          </cell>
          <cell r="F696">
            <v>27.5</v>
          </cell>
        </row>
        <row r="697">
          <cell r="A697" t="str">
            <v>VP03.002</v>
          </cell>
          <cell r="B697" t="str">
            <v>Celosías de vidrio bronce</v>
          </cell>
          <cell r="C697" t="str">
            <v>u</v>
          </cell>
          <cell r="D697">
            <v>1</v>
          </cell>
          <cell r="E697">
            <v>34</v>
          </cell>
          <cell r="F697">
            <v>34</v>
          </cell>
        </row>
        <row r="698">
          <cell r="A698" t="str">
            <v>VP03.003</v>
          </cell>
          <cell r="B698" t="str">
            <v>Operador de manigueta color aluminio o bronce</v>
          </cell>
          <cell r="C698" t="str">
            <v>u</v>
          </cell>
          <cell r="D698">
            <v>1</v>
          </cell>
          <cell r="E698">
            <v>31</v>
          </cell>
          <cell r="F698">
            <v>31</v>
          </cell>
        </row>
        <row r="699">
          <cell r="A699" t="str">
            <v>VP03.004</v>
          </cell>
          <cell r="B699" t="str">
            <v>Operador de palanca aluminio natural</v>
          </cell>
          <cell r="C699" t="str">
            <v>u</v>
          </cell>
          <cell r="D699">
            <v>1</v>
          </cell>
          <cell r="E699">
            <v>16</v>
          </cell>
          <cell r="F699">
            <v>16</v>
          </cell>
        </row>
        <row r="700">
          <cell r="A700" t="str">
            <v>VP03.005</v>
          </cell>
          <cell r="B700" t="str">
            <v>Acarreo normal</v>
          </cell>
          <cell r="C700" t="str">
            <v>%</v>
          </cell>
          <cell r="D700">
            <v>1</v>
          </cell>
          <cell r="E700">
            <v>2</v>
          </cell>
          <cell r="F700">
            <v>2</v>
          </cell>
        </row>
        <row r="701">
          <cell r="A701" t="str">
            <v>VP03.006</v>
          </cell>
          <cell r="B701" t="str">
            <v>Acarreo mínimo</v>
          </cell>
          <cell r="C701" t="str">
            <v>vje</v>
          </cell>
          <cell r="D701">
            <v>1</v>
          </cell>
          <cell r="E701">
            <v>50</v>
          </cell>
          <cell r="F701">
            <v>50</v>
          </cell>
        </row>
        <row r="702">
          <cell r="A702" t="str">
            <v>VP03.007</v>
          </cell>
          <cell r="B702" t="str">
            <v>Instalación altura normal</v>
          </cell>
          <cell r="C702" t="str">
            <v>p2</v>
          </cell>
          <cell r="D702">
            <v>1</v>
          </cell>
          <cell r="E702">
            <v>2.5</v>
          </cell>
          <cell r="F702">
            <v>2.5</v>
          </cell>
        </row>
        <row r="703">
          <cell r="A703" t="str">
            <v>VP03.008</v>
          </cell>
          <cell r="B703" t="str">
            <v>Instalación altura mayor de lo normal, se requiere escalera o andamio</v>
          </cell>
          <cell r="C703" t="str">
            <v>p2</v>
          </cell>
          <cell r="D703">
            <v>1</v>
          </cell>
          <cell r="E703">
            <v>2.5</v>
          </cell>
          <cell r="F703">
            <v>2.5</v>
          </cell>
        </row>
        <row r="704">
          <cell r="A704" t="str">
            <v>VP03.009</v>
          </cell>
          <cell r="B704" t="str">
            <v>Rejas por ventanas diseño sencillo</v>
          </cell>
          <cell r="C704" t="str">
            <v>pc</v>
          </cell>
          <cell r="D704">
            <v>1</v>
          </cell>
          <cell r="E704">
            <v>45</v>
          </cell>
          <cell r="F704">
            <v>45</v>
          </cell>
        </row>
        <row r="705">
          <cell r="A705" t="str">
            <v>VP03.010</v>
          </cell>
          <cell r="B705" t="str">
            <v>Silicone en tubo</v>
          </cell>
          <cell r="C705" t="str">
            <v>u</v>
          </cell>
          <cell r="D705">
            <v>1</v>
          </cell>
          <cell r="E705">
            <v>53</v>
          </cell>
          <cell r="F705">
            <v>53</v>
          </cell>
        </row>
        <row r="706">
          <cell r="A706" t="str">
            <v>VP03.011</v>
          </cell>
          <cell r="B706" t="str">
            <v>Masilla blanca "Relly-on", tubo</v>
          </cell>
          <cell r="C706" t="str">
            <v>u</v>
          </cell>
          <cell r="D706">
            <v>1</v>
          </cell>
          <cell r="E706">
            <v>23</v>
          </cell>
          <cell r="F706">
            <v>23</v>
          </cell>
        </row>
        <row r="707">
          <cell r="A707" t="str">
            <v>YS</v>
          </cell>
          <cell r="B707" t="str">
            <v>YESO Y PLAFONES (TODO COSTO)</v>
          </cell>
          <cell r="D707" t="str">
            <v/>
          </cell>
          <cell r="F707" t="str">
            <v/>
          </cell>
        </row>
        <row r="708">
          <cell r="A708" t="str">
            <v>YS01.001</v>
          </cell>
          <cell r="B708" t="str">
            <v>Cornisa</v>
          </cell>
          <cell r="C708" t="str">
            <v>m</v>
          </cell>
          <cell r="D708">
            <v>1</v>
          </cell>
          <cell r="E708">
            <v>80</v>
          </cell>
          <cell r="F708">
            <v>80</v>
          </cell>
        </row>
        <row r="709">
          <cell r="A709" t="str">
            <v>YS02.001</v>
          </cell>
          <cell r="B709" t="str">
            <v>Plafón (directo sobre la losa vaciada)</v>
          </cell>
          <cell r="C709" t="str">
            <v>m2</v>
          </cell>
          <cell r="D709">
            <v>1</v>
          </cell>
          <cell r="E709">
            <v>80</v>
          </cell>
          <cell r="F709">
            <v>80</v>
          </cell>
        </row>
        <row r="710">
          <cell r="A710" t="str">
            <v>YS02.002</v>
          </cell>
          <cell r="B710" t="str">
            <v>Plafón en láminas</v>
          </cell>
          <cell r="C710" t="str">
            <v>m2</v>
          </cell>
          <cell r="D710">
            <v>1</v>
          </cell>
          <cell r="E710">
            <v>280</v>
          </cell>
          <cell r="F710">
            <v>280</v>
          </cell>
        </row>
        <row r="711">
          <cell r="A711" t="str">
            <v>YS02.003</v>
          </cell>
          <cell r="B711" t="str">
            <v>Plafón Sheet Rock - Instalado</v>
          </cell>
          <cell r="C711" t="str">
            <v>m2</v>
          </cell>
          <cell r="D711">
            <v>1.08</v>
          </cell>
          <cell r="E711">
            <v>450</v>
          </cell>
          <cell r="F711">
            <v>486</v>
          </cell>
        </row>
        <row r="712">
          <cell r="A712" t="str">
            <v>YS03.001</v>
          </cell>
          <cell r="B712" t="str">
            <v>Rosetas</v>
          </cell>
          <cell r="C712" t="str">
            <v>u</v>
          </cell>
          <cell r="D712">
            <v>1</v>
          </cell>
          <cell r="E712">
            <v>100</v>
          </cell>
          <cell r="F712">
            <v>100</v>
          </cell>
        </row>
        <row r="716">
          <cell r="A716" t="str">
            <v>MO</v>
          </cell>
          <cell r="B716" t="str">
            <v xml:space="preserve">MANO DE OBRA </v>
          </cell>
          <cell r="D716" t="str">
            <v/>
          </cell>
          <cell r="F716" t="str">
            <v/>
          </cell>
        </row>
        <row r="717">
          <cell r="A717" t="str">
            <v>MO01-30.</v>
          </cell>
          <cell r="B717" t="str">
            <v>Albañileria</v>
          </cell>
          <cell r="D717" t="str">
            <v/>
          </cell>
          <cell r="F717" t="str">
            <v/>
          </cell>
        </row>
        <row r="718">
          <cell r="A718" t="str">
            <v>MO01.</v>
          </cell>
          <cell r="B718" t="str">
            <v>Colocacion de Bloques</v>
          </cell>
          <cell r="D718" t="str">
            <v/>
          </cell>
          <cell r="F718" t="str">
            <v/>
          </cell>
        </row>
        <row r="719">
          <cell r="A719" t="str">
            <v>MO01.001</v>
          </cell>
          <cell r="B719" t="str">
            <v>Colocación Bloques de 4"x8"x16"</v>
          </cell>
          <cell r="C719" t="str">
            <v>u</v>
          </cell>
          <cell r="D719">
            <v>1</v>
          </cell>
          <cell r="E719">
            <v>4.28</v>
          </cell>
          <cell r="F719">
            <v>4.28</v>
          </cell>
        </row>
        <row r="720">
          <cell r="A720" t="str">
            <v>MO01.002</v>
          </cell>
          <cell r="B720" t="str">
            <v>Colocación Bloques de 6"x8"x16"</v>
          </cell>
          <cell r="C720" t="str">
            <v>u</v>
          </cell>
          <cell r="D720">
            <v>1</v>
          </cell>
          <cell r="E720">
            <v>3.57</v>
          </cell>
          <cell r="F720">
            <v>3.57</v>
          </cell>
        </row>
        <row r="721">
          <cell r="A721" t="str">
            <v>MO01.004</v>
          </cell>
          <cell r="B721" t="str">
            <v>Colocación Bloques de 8"x8"x16"</v>
          </cell>
          <cell r="C721" t="str">
            <v>u</v>
          </cell>
          <cell r="D721">
            <v>1</v>
          </cell>
          <cell r="E721">
            <v>3.96</v>
          </cell>
          <cell r="F721">
            <v>3.96</v>
          </cell>
        </row>
        <row r="722">
          <cell r="A722" t="str">
            <v>MO01.008</v>
          </cell>
          <cell r="B722" t="str">
            <v>Colocación Bloques de Cristal</v>
          </cell>
          <cell r="C722" t="str">
            <v>u</v>
          </cell>
          <cell r="D722">
            <v>1</v>
          </cell>
          <cell r="E722">
            <v>21.75</v>
          </cell>
          <cell r="F722">
            <v>21.75</v>
          </cell>
        </row>
        <row r="723">
          <cell r="A723" t="str">
            <v>MO02.</v>
          </cell>
          <cell r="B723" t="str">
            <v>Empañetes, Terminación de Paredes y Plafones</v>
          </cell>
          <cell r="D723" t="str">
            <v/>
          </cell>
          <cell r="F723" t="str">
            <v/>
          </cell>
        </row>
        <row r="724">
          <cell r="A724" t="str">
            <v>MO02.001</v>
          </cell>
          <cell r="B724" t="str">
            <v>Fraguache con Escoba</v>
          </cell>
          <cell r="C724" t="str">
            <v>m2</v>
          </cell>
          <cell r="D724">
            <v>1</v>
          </cell>
          <cell r="E724">
            <v>4.13</v>
          </cell>
          <cell r="F724">
            <v>4.13</v>
          </cell>
        </row>
        <row r="725">
          <cell r="A725" t="str">
            <v>MO02.002</v>
          </cell>
          <cell r="B725" t="str">
            <v>Careteo con Llana</v>
          </cell>
          <cell r="C725" t="str">
            <v>m2</v>
          </cell>
          <cell r="D725">
            <v>1</v>
          </cell>
          <cell r="E725">
            <v>7</v>
          </cell>
          <cell r="F725">
            <v>7</v>
          </cell>
        </row>
        <row r="726">
          <cell r="A726" t="str">
            <v>MO02.010</v>
          </cell>
          <cell r="B726" t="str">
            <v>Empañete en Interior, en Paredes, Maestrado y a Plomo</v>
          </cell>
          <cell r="C726" t="str">
            <v>m2</v>
          </cell>
          <cell r="D726">
            <v>1</v>
          </cell>
          <cell r="E726">
            <v>19.11</v>
          </cell>
          <cell r="F726">
            <v>19.11</v>
          </cell>
        </row>
        <row r="727">
          <cell r="A727" t="str">
            <v>MO02.011</v>
          </cell>
          <cell r="B727" t="str">
            <v>Empañete Exterior, Maestrado y a Plomo (Sin Andamios)</v>
          </cell>
          <cell r="C727" t="str">
            <v>m2</v>
          </cell>
          <cell r="D727">
            <v>1</v>
          </cell>
          <cell r="E727">
            <v>34.549999999999997</v>
          </cell>
          <cell r="F727">
            <v>34.549999999999997</v>
          </cell>
        </row>
        <row r="728">
          <cell r="A728" t="str">
            <v>MO02.012</v>
          </cell>
          <cell r="B728" t="str">
            <v>Empañete en Techos y Vigas</v>
          </cell>
          <cell r="C728" t="str">
            <v>m2</v>
          </cell>
          <cell r="D728">
            <v>1</v>
          </cell>
          <cell r="E728">
            <v>38</v>
          </cell>
          <cell r="F728">
            <v>38</v>
          </cell>
        </row>
        <row r="729">
          <cell r="A729" t="str">
            <v>MO02.013</v>
          </cell>
          <cell r="B729" t="str">
            <v>Empañete en Columnas Aisladas desde 20 cms. de Ancho en Adelate</v>
          </cell>
          <cell r="C729" t="str">
            <v>m2</v>
          </cell>
          <cell r="D729">
            <v>1</v>
          </cell>
          <cell r="E729">
            <v>38.29</v>
          </cell>
          <cell r="F729">
            <v>38.29</v>
          </cell>
        </row>
        <row r="730">
          <cell r="A730" t="str">
            <v>MO02.014</v>
          </cell>
          <cell r="B730" t="str">
            <v>Empañete en Techos, Maestrado y a nivel, 2 cms. minimo</v>
          </cell>
          <cell r="C730" t="str">
            <v>m2</v>
          </cell>
          <cell r="D730">
            <v>1</v>
          </cell>
          <cell r="E730">
            <v>53.42</v>
          </cell>
          <cell r="F730">
            <v>53.42</v>
          </cell>
        </row>
        <row r="731">
          <cell r="A731" t="str">
            <v>MO02.024</v>
          </cell>
          <cell r="B731" t="str">
            <v>Cantos en Vigas, Columnas, Antepechos y Mochetas</v>
          </cell>
          <cell r="C731" t="str">
            <v>m</v>
          </cell>
          <cell r="D731">
            <v>1</v>
          </cell>
          <cell r="E731">
            <v>12.83</v>
          </cell>
          <cell r="F731">
            <v>12.83</v>
          </cell>
        </row>
        <row r="732">
          <cell r="A732" t="str">
            <v>MO02.026</v>
          </cell>
          <cell r="B732" t="str">
            <v>Goteros Colgantes</v>
          </cell>
          <cell r="C732" t="str">
            <v>m</v>
          </cell>
          <cell r="D732">
            <v>1</v>
          </cell>
          <cell r="E732">
            <v>29.62</v>
          </cell>
          <cell r="F732">
            <v>29.62</v>
          </cell>
        </row>
        <row r="733">
          <cell r="A733" t="str">
            <v>MO03.</v>
          </cell>
          <cell r="B733" t="str">
            <v>Terminacion de Techos e Impermeabilización</v>
          </cell>
          <cell r="D733" t="str">
            <v/>
          </cell>
          <cell r="F733" t="str">
            <v/>
          </cell>
        </row>
        <row r="734">
          <cell r="A734" t="str">
            <v>MO03.001</v>
          </cell>
          <cell r="B734" t="str">
            <v>Zabaleta en Techos</v>
          </cell>
          <cell r="C734" t="str">
            <v>m</v>
          </cell>
          <cell r="D734">
            <v>1</v>
          </cell>
          <cell r="E734">
            <v>13.33</v>
          </cell>
          <cell r="F734">
            <v>13.33</v>
          </cell>
        </row>
        <row r="735">
          <cell r="A735" t="str">
            <v>MO03.003</v>
          </cell>
          <cell r="B735" t="str">
            <v>Fino Techo Horizontal, sin Incluir Subida de Materiales</v>
          </cell>
          <cell r="C735" t="str">
            <v>m2</v>
          </cell>
          <cell r="D735">
            <v>1</v>
          </cell>
          <cell r="E735">
            <v>25</v>
          </cell>
          <cell r="F735">
            <v>25</v>
          </cell>
        </row>
        <row r="736">
          <cell r="A736" t="str">
            <v>MO03.004</v>
          </cell>
          <cell r="B736" t="str">
            <v>Fino Techo Inclinado, sin Incluir Subida de Materiales</v>
          </cell>
          <cell r="C736" t="str">
            <v>m2</v>
          </cell>
          <cell r="D736">
            <v>1</v>
          </cell>
          <cell r="E736">
            <v>15.38</v>
          </cell>
          <cell r="F736">
            <v>15.38</v>
          </cell>
        </row>
        <row r="737">
          <cell r="A737" t="str">
            <v>MO03.005</v>
          </cell>
          <cell r="B737" t="str">
            <v>Fino Techo Tipo Bermuda, Cantos, sin Incluir Subida de Materiales</v>
          </cell>
          <cell r="C737" t="str">
            <v>m2</v>
          </cell>
          <cell r="D737">
            <v>1</v>
          </cell>
          <cell r="E737">
            <v>58.46</v>
          </cell>
          <cell r="F737">
            <v>58.46</v>
          </cell>
        </row>
        <row r="738">
          <cell r="A738" t="str">
            <v>MO04.</v>
          </cell>
          <cell r="B738" t="str">
            <v>Construcción  de Pisos y Colocación de Zocalos</v>
          </cell>
          <cell r="D738" t="str">
            <v/>
          </cell>
          <cell r="F738" t="str">
            <v/>
          </cell>
        </row>
        <row r="739">
          <cell r="A739" t="str">
            <v>MO04.004</v>
          </cell>
          <cell r="B739" t="str">
            <v>Piso horm.  frotado con espesor de 10 cms</v>
          </cell>
          <cell r="C739" t="str">
            <v>m2</v>
          </cell>
          <cell r="D739">
            <v>1</v>
          </cell>
          <cell r="E739">
            <v>27.5</v>
          </cell>
          <cell r="F739">
            <v>27.5</v>
          </cell>
        </row>
        <row r="740">
          <cell r="A740" t="str">
            <v>MO04.006</v>
          </cell>
          <cell r="B740" t="str">
            <v>Piso horm.  pulido marcado a violín, con espesor de 10 cms</v>
          </cell>
          <cell r="C740" t="str">
            <v>m2</v>
          </cell>
          <cell r="D740">
            <v>1</v>
          </cell>
          <cell r="E740">
            <v>38.82</v>
          </cell>
          <cell r="F740">
            <v>38.82</v>
          </cell>
        </row>
        <row r="741">
          <cell r="A741" t="str">
            <v>MO04.014</v>
          </cell>
          <cell r="B741" t="str">
            <v>Colcoc. Piso mosaico de granito 30x30 cms</v>
          </cell>
          <cell r="C741" t="str">
            <v>m2</v>
          </cell>
          <cell r="D741">
            <v>1</v>
          </cell>
          <cell r="E741">
            <v>45</v>
          </cell>
          <cell r="F741">
            <v>45</v>
          </cell>
        </row>
        <row r="742">
          <cell r="A742" t="str">
            <v>MO04.020</v>
          </cell>
          <cell r="B742" t="str">
            <v>Coloc. Vibrazo 30x30 cms</v>
          </cell>
          <cell r="C742" t="str">
            <v>m2</v>
          </cell>
          <cell r="D742">
            <v>1</v>
          </cell>
          <cell r="E742">
            <v>45</v>
          </cell>
          <cell r="F742">
            <v>45</v>
          </cell>
        </row>
        <row r="743">
          <cell r="A743" t="str">
            <v>MO04.023</v>
          </cell>
          <cell r="B743" t="str">
            <v>Coloc. Pisos de Madera</v>
          </cell>
          <cell r="C743" t="str">
            <v>m2</v>
          </cell>
          <cell r="D743">
            <v>1</v>
          </cell>
          <cell r="E743">
            <v>73.13</v>
          </cell>
          <cell r="F743">
            <v>73.13</v>
          </cell>
        </row>
        <row r="744">
          <cell r="A744" t="str">
            <v>MO04.027</v>
          </cell>
          <cell r="B744" t="str">
            <v>Piso de Losetas Cerámica Importada 15x15 -20x20 cms, más Base y Nivel</v>
          </cell>
          <cell r="C744" t="str">
            <v>m2</v>
          </cell>
          <cell r="D744">
            <v>1</v>
          </cell>
          <cell r="E744">
            <v>91.58</v>
          </cell>
          <cell r="F744">
            <v>91.58</v>
          </cell>
        </row>
        <row r="745">
          <cell r="A745" t="str">
            <v>MO04.028</v>
          </cell>
          <cell r="B745" t="str">
            <v>Piso de Losetas Cerámica Criolla 15x15 -20x20 cms, sin Base y Nivel</v>
          </cell>
          <cell r="C745" t="str">
            <v>m2</v>
          </cell>
          <cell r="D745">
            <v>1</v>
          </cell>
          <cell r="E745">
            <v>72.5</v>
          </cell>
          <cell r="F745">
            <v>72.5</v>
          </cell>
        </row>
        <row r="746">
          <cell r="A746" t="str">
            <v>MO04.029</v>
          </cell>
          <cell r="B746" t="str">
            <v>Piso de Losetas Cerámica Criolla 15x15 -20x20 cms, más Base y Nivel</v>
          </cell>
          <cell r="C746" t="str">
            <v>m2</v>
          </cell>
          <cell r="D746">
            <v>1</v>
          </cell>
          <cell r="E746">
            <v>87</v>
          </cell>
          <cell r="F746">
            <v>87</v>
          </cell>
        </row>
        <row r="747">
          <cell r="A747" t="str">
            <v>MO04.036</v>
          </cell>
          <cell r="B747" t="str">
            <v>Colocación de Zócalos Corrientes</v>
          </cell>
          <cell r="C747" t="str">
            <v>m</v>
          </cell>
          <cell r="D747">
            <v>1</v>
          </cell>
          <cell r="E747">
            <v>19.77</v>
          </cell>
          <cell r="F747">
            <v>19.77</v>
          </cell>
        </row>
        <row r="748">
          <cell r="A748" t="str">
            <v>MO04.037</v>
          </cell>
          <cell r="B748" t="str">
            <v>Colocación de Zócalos Corrientes para Escaleras</v>
          </cell>
          <cell r="C748" t="str">
            <v>m</v>
          </cell>
          <cell r="D748">
            <v>1</v>
          </cell>
          <cell r="E748">
            <v>33.46</v>
          </cell>
          <cell r="F748">
            <v>33.46</v>
          </cell>
        </row>
        <row r="749">
          <cell r="A749" t="str">
            <v>MO04.042</v>
          </cell>
          <cell r="B749" t="str">
            <v>Quicios y Entre Puertas</v>
          </cell>
          <cell r="C749" t="str">
            <v>m</v>
          </cell>
          <cell r="D749">
            <v>1</v>
          </cell>
          <cell r="E749">
            <v>32.83</v>
          </cell>
          <cell r="F749">
            <v>32.83</v>
          </cell>
        </row>
        <row r="750">
          <cell r="A750" t="str">
            <v>MO05.</v>
          </cell>
          <cell r="B750" t="str">
            <v>Escalones</v>
          </cell>
        </row>
        <row r="751">
          <cell r="A751" t="str">
            <v>MO05.001</v>
          </cell>
          <cell r="B751" t="str">
            <v>Confección de Escalones Revestidos de Mezcla</v>
          </cell>
          <cell r="C751" t="str">
            <v>m</v>
          </cell>
          <cell r="D751">
            <v>1</v>
          </cell>
          <cell r="E751">
            <v>48.13</v>
          </cell>
          <cell r="F751">
            <v>48.13</v>
          </cell>
        </row>
        <row r="752">
          <cell r="A752" t="str">
            <v>MO05.002</v>
          </cell>
          <cell r="B752" t="str">
            <v>Terminación de Escalones de Cemento</v>
          </cell>
          <cell r="C752" t="str">
            <v>m</v>
          </cell>
          <cell r="D752">
            <v>1</v>
          </cell>
          <cell r="E752">
            <v>28.52</v>
          </cell>
          <cell r="F752">
            <v>28.52</v>
          </cell>
        </row>
        <row r="753">
          <cell r="A753" t="str">
            <v>MO05.003</v>
          </cell>
          <cell r="B753" t="str">
            <v>Montura Escalones en Escaleras (Huellas y Contra Huellas)</v>
          </cell>
          <cell r="C753" t="str">
            <v>m</v>
          </cell>
          <cell r="D753">
            <v>1</v>
          </cell>
          <cell r="E753">
            <v>54.38</v>
          </cell>
          <cell r="F753">
            <v>54.38</v>
          </cell>
        </row>
        <row r="754">
          <cell r="A754" t="str">
            <v>MO05.004</v>
          </cell>
          <cell r="B754" t="str">
            <v>Revestimiento Escalones en mosaicos</v>
          </cell>
          <cell r="C754" t="str">
            <v>m</v>
          </cell>
          <cell r="D754">
            <v>1</v>
          </cell>
          <cell r="E754">
            <v>45.79</v>
          </cell>
          <cell r="F754">
            <v>45.79</v>
          </cell>
        </row>
        <row r="755">
          <cell r="A755" t="str">
            <v>MO05.005</v>
          </cell>
          <cell r="B755" t="str">
            <v>Montura de escalones en accesos de granito</v>
          </cell>
          <cell r="C755" t="str">
            <v>m</v>
          </cell>
          <cell r="D755">
            <v>1</v>
          </cell>
          <cell r="E755">
            <v>62.14</v>
          </cell>
          <cell r="F755">
            <v>62.14</v>
          </cell>
        </row>
        <row r="756">
          <cell r="A756" t="str">
            <v>MO05.006</v>
          </cell>
          <cell r="B756" t="str">
            <v>Escalones revestido cerámica criolla, incluyendo huella y c. h. y vuelo</v>
          </cell>
          <cell r="C756" t="str">
            <v>m</v>
          </cell>
          <cell r="D756">
            <v>1</v>
          </cell>
          <cell r="E756">
            <v>88.78</v>
          </cell>
          <cell r="F756">
            <v>88.78</v>
          </cell>
        </row>
        <row r="757">
          <cell r="A757" t="str">
            <v>MO05.007</v>
          </cell>
          <cell r="B757" t="str">
            <v>Escalones revestido cerámica importada, incluyendo huella y c. h. y vuelo</v>
          </cell>
          <cell r="C757" t="str">
            <v>m</v>
          </cell>
          <cell r="D757">
            <v>1</v>
          </cell>
          <cell r="E757">
            <v>108.75</v>
          </cell>
          <cell r="F757">
            <v>108.75</v>
          </cell>
        </row>
        <row r="758">
          <cell r="A758" t="str">
            <v>MO05.008</v>
          </cell>
          <cell r="B758" t="str">
            <v>Confección escalones y revestimiento de ladrillos</v>
          </cell>
          <cell r="C758" t="str">
            <v>m</v>
          </cell>
          <cell r="D758">
            <v>1</v>
          </cell>
          <cell r="E758">
            <v>111.54</v>
          </cell>
          <cell r="F758">
            <v>111.54</v>
          </cell>
        </row>
        <row r="759">
          <cell r="A759" t="str">
            <v>MO05.009</v>
          </cell>
          <cell r="B759" t="str">
            <v>Revestimiento de escalones en ladrillos</v>
          </cell>
          <cell r="C759" t="str">
            <v>m</v>
          </cell>
          <cell r="D759">
            <v>1</v>
          </cell>
          <cell r="E759">
            <v>91.58</v>
          </cell>
          <cell r="F759">
            <v>91.58</v>
          </cell>
        </row>
        <row r="760">
          <cell r="A760" t="str">
            <v>MO06.</v>
          </cell>
          <cell r="B760" t="str">
            <v>Revestimiento de Paredes de Baños</v>
          </cell>
          <cell r="D760" t="str">
            <v/>
          </cell>
          <cell r="F760" t="str">
            <v/>
          </cell>
        </row>
        <row r="761">
          <cell r="A761" t="str">
            <v>MO06.007</v>
          </cell>
          <cell r="B761" t="str">
            <v>Bañera revestida de azulejos, altura 30 cms, hasta 1.50 m. de largo</v>
          </cell>
          <cell r="C761" t="str">
            <v>u</v>
          </cell>
          <cell r="D761">
            <v>1</v>
          </cell>
          <cell r="E761">
            <v>580</v>
          </cell>
          <cell r="F761">
            <v>580</v>
          </cell>
        </row>
        <row r="762">
          <cell r="A762" t="str">
            <v>MO06.008</v>
          </cell>
          <cell r="B762" t="str">
            <v>Bañera revestida de azulejos, altura 30 cms, 1.50 - 1.80 m de largo</v>
          </cell>
          <cell r="C762" t="str">
            <v>u</v>
          </cell>
          <cell r="D762">
            <v>1</v>
          </cell>
          <cell r="E762">
            <v>669.23</v>
          </cell>
          <cell r="F762">
            <v>669.23</v>
          </cell>
        </row>
        <row r="763">
          <cell r="A763" t="str">
            <v>MO06.014</v>
          </cell>
          <cell r="B763" t="str">
            <v>Mochetas de cerámica importada</v>
          </cell>
          <cell r="C763" t="str">
            <v>m</v>
          </cell>
          <cell r="D763">
            <v>1</v>
          </cell>
          <cell r="E763">
            <v>66.92</v>
          </cell>
          <cell r="F763">
            <v>66.92</v>
          </cell>
        </row>
        <row r="764">
          <cell r="A764" t="str">
            <v>MO06.015</v>
          </cell>
          <cell r="B764" t="str">
            <v>Coloc en paredes de losetas de cerámica criolla de 15x15 - 20x20 cms</v>
          </cell>
          <cell r="C764" t="str">
            <v>m</v>
          </cell>
          <cell r="D764">
            <v>1</v>
          </cell>
          <cell r="E764">
            <v>82.86</v>
          </cell>
          <cell r="F764">
            <v>82.86</v>
          </cell>
        </row>
        <row r="765">
          <cell r="A765" t="str">
            <v>MO06.016</v>
          </cell>
          <cell r="B765" t="str">
            <v>Coloc en paredes de losetas de cerámica importada de 15x15 - 20x20 cms</v>
          </cell>
          <cell r="C765" t="str">
            <v>m2</v>
          </cell>
          <cell r="D765">
            <v>1</v>
          </cell>
          <cell r="E765">
            <v>91.58</v>
          </cell>
          <cell r="F765">
            <v>91.58</v>
          </cell>
        </row>
        <row r="766">
          <cell r="A766" t="str">
            <v>MO06.019</v>
          </cell>
          <cell r="B766" t="str">
            <v>Hechura de base para baño</v>
          </cell>
          <cell r="C766" t="str">
            <v>u</v>
          </cell>
          <cell r="D766">
            <v>1</v>
          </cell>
          <cell r="E766">
            <v>72.5</v>
          </cell>
          <cell r="F766">
            <v>72.5</v>
          </cell>
        </row>
        <row r="767">
          <cell r="A767" t="str">
            <v>MO06.020</v>
          </cell>
          <cell r="B767" t="str">
            <v>Hechura de meseta de baño</v>
          </cell>
          <cell r="C767" t="str">
            <v>u</v>
          </cell>
          <cell r="D767">
            <v>1</v>
          </cell>
          <cell r="E767">
            <v>189.13</v>
          </cell>
          <cell r="F767">
            <v>189.13</v>
          </cell>
        </row>
        <row r="768">
          <cell r="A768" t="str">
            <v>MO06.025</v>
          </cell>
          <cell r="B768" t="str">
            <v>Preparación superficie para colocar pisos</v>
          </cell>
          <cell r="C768" t="str">
            <v>m2</v>
          </cell>
          <cell r="D768">
            <v>1</v>
          </cell>
          <cell r="E768">
            <v>9.89</v>
          </cell>
          <cell r="F768">
            <v>9.89</v>
          </cell>
        </row>
        <row r="769">
          <cell r="A769" t="str">
            <v>MO07.</v>
          </cell>
          <cell r="B769" t="str">
            <v>Instalación Accesorios de Baños</v>
          </cell>
          <cell r="D769" t="str">
            <v/>
          </cell>
          <cell r="F769" t="str">
            <v/>
          </cell>
        </row>
        <row r="770">
          <cell r="A770" t="str">
            <v>MO07.004</v>
          </cell>
          <cell r="B770" t="str">
            <v>Montura de botiquin de lujo, empotrado</v>
          </cell>
          <cell r="C770" t="str">
            <v>u</v>
          </cell>
          <cell r="D770">
            <v>1</v>
          </cell>
          <cell r="E770">
            <v>435</v>
          </cell>
          <cell r="F770">
            <v>435</v>
          </cell>
        </row>
        <row r="771">
          <cell r="A771" t="str">
            <v>MO07.005</v>
          </cell>
          <cell r="B771" t="str">
            <v>Montura de accesorios empotrados</v>
          </cell>
          <cell r="C771" t="str">
            <v>u</v>
          </cell>
          <cell r="D771">
            <v>1</v>
          </cell>
          <cell r="E771">
            <v>62.14</v>
          </cell>
          <cell r="F771">
            <v>62.14</v>
          </cell>
        </row>
        <row r="772">
          <cell r="A772" t="str">
            <v>MO07.006</v>
          </cell>
          <cell r="B772" t="str">
            <v>Montura de accesorios atornillados</v>
          </cell>
          <cell r="C772" t="str">
            <v>u</v>
          </cell>
          <cell r="D772">
            <v>1</v>
          </cell>
          <cell r="E772">
            <v>43.5</v>
          </cell>
          <cell r="F772">
            <v>43.5</v>
          </cell>
        </row>
        <row r="773">
          <cell r="A773" t="str">
            <v>MO07.007</v>
          </cell>
          <cell r="B773" t="str">
            <v>Montura de papelera porta servilletas</v>
          </cell>
          <cell r="C773" t="str">
            <v>u</v>
          </cell>
          <cell r="D773">
            <v>1</v>
          </cell>
          <cell r="E773">
            <v>43.5</v>
          </cell>
          <cell r="F773">
            <v>43.5</v>
          </cell>
        </row>
        <row r="774">
          <cell r="A774" t="str">
            <v>MO07.008</v>
          </cell>
          <cell r="B774" t="str">
            <v>Montura de repisas corrientes para baños</v>
          </cell>
          <cell r="C774" t="str">
            <v>u</v>
          </cell>
          <cell r="D774">
            <v>1</v>
          </cell>
          <cell r="E774">
            <v>72.5</v>
          </cell>
          <cell r="F774">
            <v>72.5</v>
          </cell>
        </row>
        <row r="775">
          <cell r="A775" t="str">
            <v>MO10.</v>
          </cell>
          <cell r="B775" t="str">
            <v>Trabajos en marmol</v>
          </cell>
          <cell r="D775" t="str">
            <v/>
          </cell>
          <cell r="F775" t="str">
            <v/>
          </cell>
        </row>
        <row r="776">
          <cell r="A776" t="str">
            <v>MO10.001</v>
          </cell>
          <cell r="B776" t="str">
            <v>Colocació Pisos de mármol</v>
          </cell>
          <cell r="C776" t="str">
            <v>m2</v>
          </cell>
          <cell r="D776">
            <v>1</v>
          </cell>
          <cell r="E776">
            <v>118.42</v>
          </cell>
          <cell r="F776">
            <v>118.42</v>
          </cell>
        </row>
        <row r="777">
          <cell r="A777" t="str">
            <v>MO13.</v>
          </cell>
          <cell r="B777" t="str">
            <v>Lavaderos, Vertederos, Desagues, Registros y Trampas de Grasas</v>
          </cell>
          <cell r="D777" t="str">
            <v/>
          </cell>
          <cell r="F777" t="str">
            <v/>
          </cell>
        </row>
        <row r="778">
          <cell r="A778" t="str">
            <v>MO13.007</v>
          </cell>
          <cell r="B778" t="str">
            <v>Confección de registro de más  de 60 x 60 cms (medida interior)</v>
          </cell>
          <cell r="C778" t="str">
            <v>u</v>
          </cell>
          <cell r="D778">
            <v>1</v>
          </cell>
          <cell r="E778">
            <v>308</v>
          </cell>
          <cell r="F778">
            <v>308</v>
          </cell>
        </row>
        <row r="779">
          <cell r="A779" t="str">
            <v>MO13.008</v>
          </cell>
          <cell r="B779" t="str">
            <v>Confección de trampa de grasa</v>
          </cell>
          <cell r="C779" t="str">
            <v>u</v>
          </cell>
          <cell r="D779">
            <v>1</v>
          </cell>
          <cell r="E779">
            <v>510</v>
          </cell>
          <cell r="F779">
            <v>510</v>
          </cell>
        </row>
        <row r="780">
          <cell r="A780" t="str">
            <v>MO14.</v>
          </cell>
          <cell r="B780" t="str">
            <v>Labores Varias</v>
          </cell>
          <cell r="D780" t="str">
            <v/>
          </cell>
          <cell r="F780" t="str">
            <v/>
          </cell>
        </row>
        <row r="781">
          <cell r="A781" t="str">
            <v>MO14.006</v>
          </cell>
          <cell r="B781" t="str">
            <v>Llenar huecos de bloques, bastones a 0.60m.</v>
          </cell>
          <cell r="C781" t="str">
            <v>u</v>
          </cell>
          <cell r="D781">
            <v>1</v>
          </cell>
          <cell r="E781">
            <v>0.49</v>
          </cell>
          <cell r="F781">
            <v>0.49</v>
          </cell>
        </row>
        <row r="782">
          <cell r="A782" t="str">
            <v>MO14.010</v>
          </cell>
          <cell r="B782" t="str">
            <v>Corte y amarre de varillas en bloques, bastones a 0.60 m.</v>
          </cell>
          <cell r="C782" t="str">
            <v>u</v>
          </cell>
          <cell r="D782">
            <v>1</v>
          </cell>
          <cell r="E782">
            <v>0.25</v>
          </cell>
          <cell r="F782">
            <v>0.25</v>
          </cell>
        </row>
        <row r="783">
          <cell r="A783" t="str">
            <v>MO15.</v>
          </cell>
          <cell r="B783" t="str">
            <v>Subir Materiales por Planta</v>
          </cell>
          <cell r="D783" t="str">
            <v/>
          </cell>
          <cell r="F783" t="str">
            <v/>
          </cell>
        </row>
        <row r="784">
          <cell r="A784" t="str">
            <v>MO15.001</v>
          </cell>
          <cell r="B784" t="str">
            <v>Subir ARENA por meseta un nivel</v>
          </cell>
          <cell r="C784" t="str">
            <v>m3</v>
          </cell>
          <cell r="D784">
            <v>1</v>
          </cell>
          <cell r="E784">
            <v>25.31</v>
          </cell>
          <cell r="F784">
            <v>25.31</v>
          </cell>
        </row>
        <row r="785">
          <cell r="A785" t="str">
            <v>MO15.002</v>
          </cell>
          <cell r="B785" t="str">
            <v>Subir ARENA por polea al 2do. nivel</v>
          </cell>
          <cell r="C785" t="str">
            <v>m3</v>
          </cell>
          <cell r="D785">
            <v>1</v>
          </cell>
          <cell r="E785">
            <v>40.5</v>
          </cell>
          <cell r="F785">
            <v>40.5</v>
          </cell>
        </row>
        <row r="786">
          <cell r="A786" t="str">
            <v>MO15.003</v>
          </cell>
          <cell r="B786" t="str">
            <v>Subir ARENA por polea al 3er. nivel</v>
          </cell>
          <cell r="C786" t="str">
            <v>m3</v>
          </cell>
          <cell r="D786">
            <v>1</v>
          </cell>
          <cell r="E786">
            <v>57.86</v>
          </cell>
          <cell r="F786">
            <v>57.86</v>
          </cell>
        </row>
        <row r="787">
          <cell r="A787" t="str">
            <v>MO15.004</v>
          </cell>
          <cell r="B787" t="str">
            <v>Subir ARENA por polea al 4to. nivel</v>
          </cell>
          <cell r="C787" t="str">
            <v>m3</v>
          </cell>
          <cell r="D787">
            <v>1</v>
          </cell>
          <cell r="E787">
            <v>81</v>
          </cell>
          <cell r="F787">
            <v>81</v>
          </cell>
        </row>
        <row r="788">
          <cell r="A788" t="str">
            <v>MO15.007</v>
          </cell>
          <cell r="B788" t="str">
            <v>Subir GRAVA por meseta un nivel</v>
          </cell>
          <cell r="C788" t="str">
            <v>m3</v>
          </cell>
          <cell r="D788">
            <v>1</v>
          </cell>
          <cell r="E788">
            <v>33.75</v>
          </cell>
          <cell r="F788">
            <v>33.75</v>
          </cell>
        </row>
        <row r="789">
          <cell r="A789" t="str">
            <v>MO15.008</v>
          </cell>
          <cell r="B789" t="str">
            <v>Subir GRAVA por polea al 2do. nivel</v>
          </cell>
          <cell r="C789" t="str">
            <v>m3</v>
          </cell>
          <cell r="D789">
            <v>1</v>
          </cell>
          <cell r="E789">
            <v>50.63</v>
          </cell>
          <cell r="F789">
            <v>50.63</v>
          </cell>
        </row>
        <row r="790">
          <cell r="A790" t="str">
            <v>MO15.009</v>
          </cell>
          <cell r="B790" t="str">
            <v>Subir GRAVA por polea al 3er. nivel</v>
          </cell>
          <cell r="C790" t="str">
            <v>m3</v>
          </cell>
          <cell r="D790">
            <v>1</v>
          </cell>
          <cell r="E790">
            <v>81</v>
          </cell>
          <cell r="F790">
            <v>81</v>
          </cell>
        </row>
        <row r="791">
          <cell r="A791" t="str">
            <v>MO15.010</v>
          </cell>
          <cell r="B791" t="str">
            <v>Subir GRAVA por polea al 4to. nivel</v>
          </cell>
          <cell r="C791" t="str">
            <v>m3</v>
          </cell>
          <cell r="D791">
            <v>1</v>
          </cell>
          <cell r="E791">
            <v>101.25</v>
          </cell>
          <cell r="F791">
            <v>101.25</v>
          </cell>
        </row>
        <row r="792">
          <cell r="A792" t="str">
            <v>MO15.013</v>
          </cell>
          <cell r="B792" t="str">
            <v>Subir cemento gris y blanco, cal y derretido por polea al 2do. nivel</v>
          </cell>
          <cell r="C792" t="str">
            <v>fda</v>
          </cell>
          <cell r="D792">
            <v>1</v>
          </cell>
          <cell r="E792">
            <v>1.69</v>
          </cell>
          <cell r="F792">
            <v>1.69</v>
          </cell>
        </row>
        <row r="793">
          <cell r="A793" t="str">
            <v>MO15.014</v>
          </cell>
          <cell r="B793" t="str">
            <v>Subir cemento gris y blanco, cal y derretido por polea al 3er. nivel</v>
          </cell>
          <cell r="C793" t="str">
            <v>fda</v>
          </cell>
          <cell r="D793">
            <v>2</v>
          </cell>
          <cell r="E793">
            <v>2.7</v>
          </cell>
          <cell r="F793">
            <v>5.4</v>
          </cell>
        </row>
        <row r="794">
          <cell r="A794" t="str">
            <v>MO15.015</v>
          </cell>
          <cell r="B794" t="str">
            <v>Subir cemento gris y blanco, cal y derretido por polea al 4to. nivel</v>
          </cell>
          <cell r="C794" t="str">
            <v>fda</v>
          </cell>
          <cell r="D794">
            <v>3</v>
          </cell>
          <cell r="E794">
            <v>3.68</v>
          </cell>
          <cell r="F794">
            <v>11.04</v>
          </cell>
        </row>
        <row r="795">
          <cell r="A795" t="str">
            <v>MO15.033</v>
          </cell>
          <cell r="B795" t="str">
            <v>Subir bloques de 6" por polea al 2do. nivel</v>
          </cell>
          <cell r="C795" t="str">
            <v>u</v>
          </cell>
          <cell r="D795">
            <v>1</v>
          </cell>
          <cell r="E795">
            <v>0.45</v>
          </cell>
          <cell r="F795">
            <v>0.45</v>
          </cell>
        </row>
        <row r="796">
          <cell r="A796" t="str">
            <v>MO15.034</v>
          </cell>
          <cell r="B796" t="str">
            <v>Subir bloques de 6" por polea al 3er. nivel</v>
          </cell>
          <cell r="C796" t="str">
            <v>u</v>
          </cell>
          <cell r="D796">
            <v>2</v>
          </cell>
          <cell r="E796">
            <v>0.68</v>
          </cell>
          <cell r="F796">
            <v>1.36</v>
          </cell>
        </row>
        <row r="797">
          <cell r="A797" t="str">
            <v>MO15.035</v>
          </cell>
          <cell r="B797" t="str">
            <v>Subir bloques de 6" por polea al 4to. nivel</v>
          </cell>
          <cell r="C797" t="str">
            <v>u</v>
          </cell>
          <cell r="D797">
            <v>3</v>
          </cell>
          <cell r="E797">
            <v>0.9</v>
          </cell>
          <cell r="F797">
            <v>2.7</v>
          </cell>
        </row>
        <row r="798">
          <cell r="A798" t="str">
            <v>MO15.043</v>
          </cell>
          <cell r="B798" t="str">
            <v>Subir bloques de 8" por polea al 2do. nivel</v>
          </cell>
          <cell r="C798" t="str">
            <v>u</v>
          </cell>
          <cell r="D798">
            <v>1</v>
          </cell>
          <cell r="E798">
            <v>0.56999999999999995</v>
          </cell>
          <cell r="F798">
            <v>0.56999999999999995</v>
          </cell>
        </row>
        <row r="799">
          <cell r="A799" t="str">
            <v>MO15.044</v>
          </cell>
          <cell r="B799" t="str">
            <v>Subir bloques de 8" por polea al 3er. nivel</v>
          </cell>
          <cell r="C799" t="str">
            <v>u</v>
          </cell>
          <cell r="D799">
            <v>2</v>
          </cell>
          <cell r="E799">
            <v>0.85</v>
          </cell>
          <cell r="F799">
            <v>1.7</v>
          </cell>
        </row>
        <row r="800">
          <cell r="A800" t="str">
            <v>MO15.045</v>
          </cell>
          <cell r="B800" t="str">
            <v>Subir bloques de 8" por polea al 4to. nivel</v>
          </cell>
          <cell r="C800" t="str">
            <v>u</v>
          </cell>
          <cell r="D800">
            <v>3</v>
          </cell>
          <cell r="E800">
            <v>1.1399999999999999</v>
          </cell>
          <cell r="F800">
            <v>3.42</v>
          </cell>
        </row>
        <row r="801">
          <cell r="A801" t="str">
            <v>MO31.</v>
          </cell>
          <cell r="B801" t="str">
            <v>Carpintería</v>
          </cell>
          <cell r="D801" t="str">
            <v/>
          </cell>
          <cell r="F801" t="str">
            <v/>
          </cell>
        </row>
        <row r="802">
          <cell r="A802" t="str">
            <v>MO31.001</v>
          </cell>
          <cell r="B802" t="str">
            <v>MO Encofrado y desencofrado, columnas hasta 30x30</v>
          </cell>
          <cell r="C802" t="str">
            <v>m</v>
          </cell>
          <cell r="D802">
            <v>1</v>
          </cell>
          <cell r="E802">
            <v>52</v>
          </cell>
          <cell r="F802">
            <v>52</v>
          </cell>
        </row>
        <row r="803">
          <cell r="A803" t="str">
            <v>MO31.002</v>
          </cell>
          <cell r="B803" t="str">
            <v>MO Encofrado y desencofrado, col de 40 hasta 50</v>
          </cell>
          <cell r="C803" t="str">
            <v>m</v>
          </cell>
          <cell r="D803">
            <v>1</v>
          </cell>
          <cell r="E803">
            <v>66</v>
          </cell>
          <cell r="F803">
            <v>66</v>
          </cell>
        </row>
        <row r="804">
          <cell r="A804" t="str">
            <v>MO31.003</v>
          </cell>
          <cell r="B804" t="str">
            <v>MO Encofrado y desencofrado, columnas y vigas de amarre</v>
          </cell>
          <cell r="C804" t="str">
            <v>m</v>
          </cell>
          <cell r="D804">
            <v>1</v>
          </cell>
          <cell r="E804">
            <v>25</v>
          </cell>
          <cell r="F804">
            <v>25</v>
          </cell>
        </row>
        <row r="805">
          <cell r="A805" t="str">
            <v>MO31.004</v>
          </cell>
          <cell r="B805" t="str">
            <v>MO Encofrado y desencofrado, muros por cara</v>
          </cell>
          <cell r="C805" t="str">
            <v>m2</v>
          </cell>
          <cell r="D805">
            <v>1</v>
          </cell>
          <cell r="E805">
            <v>86</v>
          </cell>
          <cell r="F805">
            <v>86</v>
          </cell>
        </row>
        <row r="806">
          <cell r="A806" t="str">
            <v>MO31.005</v>
          </cell>
          <cell r="B806" t="str">
            <v>MO Encofrado y desencofrado, vigas 20x40, hasta 3.6 m.</v>
          </cell>
          <cell r="C806" t="str">
            <v>m</v>
          </cell>
          <cell r="D806">
            <v>1</v>
          </cell>
          <cell r="E806">
            <v>49</v>
          </cell>
          <cell r="F806">
            <v>49</v>
          </cell>
        </row>
        <row r="807">
          <cell r="A807" t="str">
            <v>MO31.006</v>
          </cell>
          <cell r="B807" t="str">
            <v>MO Encofrado y desencofrado, vigas 30x50, hasta 3.6 m.</v>
          </cell>
          <cell r="C807" t="str">
            <v>m</v>
          </cell>
          <cell r="D807">
            <v>1</v>
          </cell>
          <cell r="E807">
            <v>64</v>
          </cell>
          <cell r="F807">
            <v>64</v>
          </cell>
        </row>
        <row r="808">
          <cell r="A808" t="str">
            <v>MO31.007</v>
          </cell>
          <cell r="B808" t="str">
            <v>MO Encofrado y desencofrado, vigas 30x60, hasta 3.6 m.</v>
          </cell>
          <cell r="C808" t="str">
            <v>m</v>
          </cell>
          <cell r="D808">
            <v>1</v>
          </cell>
          <cell r="E808">
            <v>72</v>
          </cell>
          <cell r="F808">
            <v>72</v>
          </cell>
        </row>
        <row r="809">
          <cell r="A809" t="str">
            <v>MO31.008</v>
          </cell>
          <cell r="B809" t="str">
            <v>MO Encofrado y desencofrado, vigas 40x80, hasta 3.6 m.</v>
          </cell>
          <cell r="C809" t="str">
            <v>m</v>
          </cell>
          <cell r="D809">
            <v>1</v>
          </cell>
          <cell r="E809">
            <v>96</v>
          </cell>
          <cell r="F809">
            <v>96</v>
          </cell>
        </row>
        <row r="810">
          <cell r="A810" t="str">
            <v>MO31.009</v>
          </cell>
          <cell r="B810" t="str">
            <v>MO Encofrado y desencofrado, dinteles 0.20, hasta 2 m.</v>
          </cell>
          <cell r="C810" t="str">
            <v>m</v>
          </cell>
          <cell r="D810">
            <v>1</v>
          </cell>
          <cell r="E810">
            <v>28</v>
          </cell>
          <cell r="F810">
            <v>28</v>
          </cell>
        </row>
        <row r="811">
          <cell r="A811" t="str">
            <v>MO31.010</v>
          </cell>
          <cell r="B811" t="str">
            <v>MO Encofrado y desencofrado, losas planas, hasta 2.75 m. de altura</v>
          </cell>
          <cell r="C811" t="str">
            <v>m2</v>
          </cell>
          <cell r="D811">
            <v>1</v>
          </cell>
          <cell r="E811">
            <v>37</v>
          </cell>
          <cell r="F811">
            <v>37</v>
          </cell>
        </row>
        <row r="812">
          <cell r="A812" t="str">
            <v>MO31.011</v>
          </cell>
          <cell r="B812" t="str">
            <v>MO Encofrado y desencofrado, losas en varias aguas.</v>
          </cell>
          <cell r="C812" t="str">
            <v>m2</v>
          </cell>
          <cell r="D812">
            <v>1</v>
          </cell>
          <cell r="E812">
            <v>78</v>
          </cell>
          <cell r="F812">
            <v>78</v>
          </cell>
        </row>
        <row r="813">
          <cell r="A813" t="str">
            <v>MO31.012</v>
          </cell>
          <cell r="B813" t="str">
            <v>MO Encofrado y desencofrado, rampas escaleras.</v>
          </cell>
          <cell r="C813" t="str">
            <v>u</v>
          </cell>
          <cell r="D813">
            <v>1</v>
          </cell>
          <cell r="E813">
            <v>450</v>
          </cell>
          <cell r="F813">
            <v>450</v>
          </cell>
        </row>
        <row r="814">
          <cell r="A814" t="str">
            <v>MO31.013</v>
          </cell>
          <cell r="B814" t="str">
            <v xml:space="preserve">MO Encofrado y desencofrado, zapatas columnas </v>
          </cell>
          <cell r="C814" t="str">
            <v>u</v>
          </cell>
          <cell r="D814">
            <v>1</v>
          </cell>
          <cell r="E814">
            <v>120</v>
          </cell>
          <cell r="F814">
            <v>120</v>
          </cell>
        </row>
        <row r="815">
          <cell r="A815" t="str">
            <v>MO31.014</v>
          </cell>
          <cell r="B815" t="str">
            <v>MO Encofrado y desencofrado, zapatas columnas combinadas</v>
          </cell>
          <cell r="C815" t="str">
            <v>u</v>
          </cell>
          <cell r="D815">
            <v>1</v>
          </cell>
          <cell r="E815">
            <v>240</v>
          </cell>
          <cell r="F815">
            <v>240</v>
          </cell>
        </row>
        <row r="816">
          <cell r="A816" t="str">
            <v>MO31.015</v>
          </cell>
          <cell r="B816" t="str">
            <v>MO Encofrado y desencofrado, Muros y Nucleos de Ascensor</v>
          </cell>
          <cell r="C816" t="str">
            <v>m3</v>
          </cell>
          <cell r="D816">
            <v>1</v>
          </cell>
          <cell r="E816">
            <v>666.55</v>
          </cell>
          <cell r="F816">
            <v>666.55</v>
          </cell>
        </row>
        <row r="817">
          <cell r="A817" t="str">
            <v>MO31.016</v>
          </cell>
          <cell r="B817" t="str">
            <v>MO Encofrado y desencofrado, antepechos</v>
          </cell>
          <cell r="C817" t="str">
            <v>m</v>
          </cell>
          <cell r="D817">
            <v>1</v>
          </cell>
          <cell r="E817">
            <v>25</v>
          </cell>
          <cell r="F817">
            <v>25</v>
          </cell>
        </row>
        <row r="818">
          <cell r="A818" t="str">
            <v>MO31.101</v>
          </cell>
          <cell r="B818" t="str">
            <v>Coloc. láminas de Asbesto Cemento</v>
          </cell>
          <cell r="C818" t="str">
            <v>m2</v>
          </cell>
          <cell r="D818">
            <v>1</v>
          </cell>
          <cell r="E818">
            <v>29</v>
          </cell>
          <cell r="F818">
            <v>29</v>
          </cell>
        </row>
        <row r="819">
          <cell r="A819" t="str">
            <v>MO31.102</v>
          </cell>
          <cell r="B819" t="str">
            <v>Coloc. Caballete de Asbesto</v>
          </cell>
          <cell r="C819" t="str">
            <v>u</v>
          </cell>
          <cell r="D819">
            <v>1</v>
          </cell>
          <cell r="E819">
            <v>5.0999999999999996</v>
          </cell>
          <cell r="F819">
            <v>5.0999999999999996</v>
          </cell>
        </row>
        <row r="820">
          <cell r="A820" t="str">
            <v>MO31.103</v>
          </cell>
          <cell r="B820" t="str">
            <v>Coloc. láminas de Zinc Acanalado</v>
          </cell>
          <cell r="C820" t="str">
            <v>m2</v>
          </cell>
          <cell r="D820">
            <v>1</v>
          </cell>
          <cell r="E820">
            <v>18</v>
          </cell>
          <cell r="F820">
            <v>18</v>
          </cell>
        </row>
        <row r="821">
          <cell r="A821" t="str">
            <v>MO31.104</v>
          </cell>
          <cell r="B821" t="str">
            <v>Coloc. Caballete de Zinc</v>
          </cell>
          <cell r="C821" t="str">
            <v>u</v>
          </cell>
          <cell r="D821">
            <v>1</v>
          </cell>
          <cell r="E821">
            <v>3.6</v>
          </cell>
          <cell r="F821">
            <v>3.6</v>
          </cell>
        </row>
        <row r="822">
          <cell r="A822" t="str">
            <v>MO36.</v>
          </cell>
          <cell r="B822" t="str">
            <v>Electricidad</v>
          </cell>
          <cell r="D822" t="str">
            <v/>
          </cell>
          <cell r="F822" t="str">
            <v/>
          </cell>
        </row>
        <row r="823">
          <cell r="A823" t="str">
            <v>MO36.001</v>
          </cell>
          <cell r="B823" t="str">
            <v>Coloc. Luces</v>
          </cell>
          <cell r="C823" t="str">
            <v>u</v>
          </cell>
          <cell r="D823">
            <v>1</v>
          </cell>
          <cell r="E823">
            <v>96</v>
          </cell>
          <cell r="F823">
            <v>96</v>
          </cell>
        </row>
        <row r="824">
          <cell r="A824" t="str">
            <v>MO36.002</v>
          </cell>
          <cell r="B824" t="str">
            <v>Coloc. Tomacorrientes 110 v.</v>
          </cell>
          <cell r="C824" t="str">
            <v>u</v>
          </cell>
          <cell r="D824">
            <v>1</v>
          </cell>
          <cell r="E824">
            <v>96</v>
          </cell>
          <cell r="F824">
            <v>96</v>
          </cell>
        </row>
        <row r="825">
          <cell r="A825" t="str">
            <v>MO36.003</v>
          </cell>
          <cell r="B825" t="str">
            <v>Coloc. Tomacorrientes 220 v.</v>
          </cell>
          <cell r="C825" t="str">
            <v>u</v>
          </cell>
          <cell r="D825">
            <v>1</v>
          </cell>
          <cell r="E825">
            <v>112</v>
          </cell>
          <cell r="F825">
            <v>112</v>
          </cell>
        </row>
        <row r="826">
          <cell r="A826" t="str">
            <v>MO36.004</v>
          </cell>
          <cell r="B826" t="str">
            <v>Coloc. Interruptores sencillos.</v>
          </cell>
          <cell r="C826" t="str">
            <v>u</v>
          </cell>
          <cell r="D826">
            <v>1</v>
          </cell>
          <cell r="E826">
            <v>96</v>
          </cell>
          <cell r="F826">
            <v>96</v>
          </cell>
        </row>
        <row r="827">
          <cell r="A827" t="str">
            <v>MO36.005</v>
          </cell>
          <cell r="B827" t="str">
            <v>Coloc. interruptores dobles.</v>
          </cell>
          <cell r="C827" t="str">
            <v>u</v>
          </cell>
          <cell r="D827">
            <v>1</v>
          </cell>
          <cell r="E827">
            <v>112</v>
          </cell>
          <cell r="F827">
            <v>112</v>
          </cell>
        </row>
        <row r="828">
          <cell r="A828" t="str">
            <v>MO36.006</v>
          </cell>
          <cell r="B828" t="str">
            <v>Coloc. interruptores triples</v>
          </cell>
          <cell r="C828" t="str">
            <v>u</v>
          </cell>
          <cell r="D828">
            <v>1</v>
          </cell>
          <cell r="E828">
            <v>128</v>
          </cell>
          <cell r="F828">
            <v>128</v>
          </cell>
        </row>
        <row r="829">
          <cell r="A829" t="str">
            <v>MO36.007</v>
          </cell>
          <cell r="B829" t="str">
            <v>Coloc. interruptores tres vías</v>
          </cell>
          <cell r="C829" t="str">
            <v>u</v>
          </cell>
          <cell r="D829">
            <v>1</v>
          </cell>
          <cell r="E829">
            <v>128</v>
          </cell>
          <cell r="F829">
            <v>128</v>
          </cell>
        </row>
        <row r="830">
          <cell r="A830" t="str">
            <v>MO36.009</v>
          </cell>
          <cell r="B830" t="str">
            <v>Coloc. interruptores pilotos</v>
          </cell>
          <cell r="C830" t="str">
            <v>u</v>
          </cell>
          <cell r="D830">
            <v>1</v>
          </cell>
          <cell r="E830">
            <v>112</v>
          </cell>
          <cell r="F830">
            <v>112</v>
          </cell>
        </row>
        <row r="831">
          <cell r="A831" t="str">
            <v>MO36.010</v>
          </cell>
          <cell r="B831" t="str">
            <v>Coloc. interruptor seguridad 30 a</v>
          </cell>
          <cell r="C831" t="str">
            <v>u</v>
          </cell>
          <cell r="D831">
            <v>1</v>
          </cell>
          <cell r="E831">
            <v>112</v>
          </cell>
          <cell r="F831">
            <v>112</v>
          </cell>
        </row>
        <row r="832">
          <cell r="A832" t="str">
            <v>MO36.011</v>
          </cell>
          <cell r="B832" t="str">
            <v>Coloc. interruptor seguridad 60 a</v>
          </cell>
          <cell r="C832" t="str">
            <v>u</v>
          </cell>
          <cell r="D832">
            <v>1</v>
          </cell>
          <cell r="E832">
            <v>192</v>
          </cell>
          <cell r="F832">
            <v>192</v>
          </cell>
        </row>
        <row r="833">
          <cell r="A833" t="str">
            <v>MO36.012</v>
          </cell>
          <cell r="B833" t="str">
            <v>Coloc. interruptor seguridad 100 a</v>
          </cell>
          <cell r="C833" t="str">
            <v>u</v>
          </cell>
          <cell r="D833">
            <v>1</v>
          </cell>
          <cell r="E833">
            <v>240</v>
          </cell>
          <cell r="F833">
            <v>240</v>
          </cell>
        </row>
        <row r="834">
          <cell r="A834" t="str">
            <v>MO36.013</v>
          </cell>
          <cell r="B834" t="str">
            <v>Coloc. paneles de distribución.</v>
          </cell>
          <cell r="C834" t="str">
            <v>u</v>
          </cell>
          <cell r="D834">
            <v>1</v>
          </cell>
          <cell r="E834">
            <v>192</v>
          </cell>
          <cell r="F834">
            <v>192</v>
          </cell>
        </row>
        <row r="835">
          <cell r="A835" t="str">
            <v>MO36.014</v>
          </cell>
          <cell r="B835" t="str">
            <v>Coloc. Breakers</v>
          </cell>
          <cell r="C835" t="str">
            <v>u</v>
          </cell>
          <cell r="D835">
            <v>1</v>
          </cell>
          <cell r="E835">
            <v>96</v>
          </cell>
          <cell r="F835">
            <v>96</v>
          </cell>
        </row>
        <row r="836">
          <cell r="A836" t="str">
            <v>MO36.015</v>
          </cell>
          <cell r="B836" t="str">
            <v>Coloc. Botón Timbre</v>
          </cell>
          <cell r="C836" t="str">
            <v>u</v>
          </cell>
          <cell r="D836">
            <v>1</v>
          </cell>
          <cell r="E836">
            <v>96</v>
          </cell>
          <cell r="F836">
            <v>96</v>
          </cell>
        </row>
        <row r="837">
          <cell r="A837" t="str">
            <v>MO36.016</v>
          </cell>
          <cell r="B837" t="str">
            <v>Coloc.  timbre corriente</v>
          </cell>
          <cell r="C837" t="str">
            <v>u</v>
          </cell>
          <cell r="D837">
            <v>1</v>
          </cell>
          <cell r="E837">
            <v>96</v>
          </cell>
          <cell r="F837">
            <v>96</v>
          </cell>
        </row>
        <row r="838">
          <cell r="A838" t="str">
            <v>MO41-70.</v>
          </cell>
          <cell r="B838" t="str">
            <v>Plomería</v>
          </cell>
          <cell r="D838" t="str">
            <v/>
          </cell>
          <cell r="F838" t="str">
            <v/>
          </cell>
        </row>
        <row r="839">
          <cell r="A839" t="str">
            <v>MO41.</v>
          </cell>
          <cell r="B839" t="str">
            <v>Montura Bidet,Inodoros y Orinales</v>
          </cell>
          <cell r="D839" t="str">
            <v/>
          </cell>
          <cell r="F839" t="str">
            <v/>
          </cell>
        </row>
        <row r="840">
          <cell r="A840" t="str">
            <v>MO41.001</v>
          </cell>
          <cell r="B840" t="str">
            <v>Inodoros de Dos Cuerpos</v>
          </cell>
          <cell r="C840" t="str">
            <v>u</v>
          </cell>
          <cell r="D840">
            <v>1</v>
          </cell>
          <cell r="E840">
            <v>200</v>
          </cell>
          <cell r="F840">
            <v>200</v>
          </cell>
        </row>
        <row r="841">
          <cell r="A841" t="str">
            <v>MO42.</v>
          </cell>
          <cell r="B841" t="str">
            <v>Montura Lavamanos</v>
          </cell>
          <cell r="D841" t="str">
            <v/>
          </cell>
          <cell r="F841" t="str">
            <v/>
          </cell>
        </row>
        <row r="842">
          <cell r="A842" t="str">
            <v>MO42.003</v>
          </cell>
          <cell r="B842" t="str">
            <v>Lavamanos de mueble o empotrado</v>
          </cell>
          <cell r="C842" t="str">
            <v>u</v>
          </cell>
          <cell r="D842">
            <v>1</v>
          </cell>
          <cell r="E842">
            <v>238</v>
          </cell>
          <cell r="F842">
            <v>238</v>
          </cell>
        </row>
        <row r="843">
          <cell r="A843" t="str">
            <v>MO43.</v>
          </cell>
          <cell r="B843" t="str">
            <v>Montura Bañeras y Duchas</v>
          </cell>
          <cell r="D843" t="str">
            <v/>
          </cell>
          <cell r="F843" t="str">
            <v/>
          </cell>
        </row>
        <row r="844">
          <cell r="A844" t="str">
            <v>MO43.001</v>
          </cell>
          <cell r="B844" t="str">
            <v>Bañera liviana.</v>
          </cell>
          <cell r="C844" t="str">
            <v>u</v>
          </cell>
          <cell r="D844">
            <v>1</v>
          </cell>
          <cell r="E844">
            <v>238</v>
          </cell>
          <cell r="F844">
            <v>238</v>
          </cell>
        </row>
        <row r="845">
          <cell r="A845" t="str">
            <v>MO43.002</v>
          </cell>
          <cell r="B845" t="str">
            <v>Bañera pesada de hierro</v>
          </cell>
          <cell r="C845" t="str">
            <v>u</v>
          </cell>
          <cell r="D845">
            <v>1</v>
          </cell>
          <cell r="E845">
            <v>400</v>
          </cell>
          <cell r="F845">
            <v>400</v>
          </cell>
        </row>
        <row r="846">
          <cell r="A846" t="str">
            <v>MO43.003</v>
          </cell>
          <cell r="B846" t="str">
            <v>Bañera especial de hierro, tipo "Romano"</v>
          </cell>
          <cell r="C846" t="str">
            <v>u</v>
          </cell>
          <cell r="D846">
            <v>1</v>
          </cell>
          <cell r="E846">
            <v>479</v>
          </cell>
          <cell r="F846">
            <v>479</v>
          </cell>
        </row>
        <row r="847">
          <cell r="A847" t="str">
            <v>MO43.004</v>
          </cell>
          <cell r="B847" t="str">
            <v>Mezcladora de baño</v>
          </cell>
          <cell r="C847" t="str">
            <v>u</v>
          </cell>
          <cell r="D847">
            <v>1</v>
          </cell>
          <cell r="E847">
            <v>163</v>
          </cell>
          <cell r="F847">
            <v>163</v>
          </cell>
        </row>
        <row r="848">
          <cell r="A848" t="str">
            <v>MO43.005</v>
          </cell>
          <cell r="B848" t="str">
            <v>Llave para ducha, empotrada.</v>
          </cell>
          <cell r="C848" t="str">
            <v>u</v>
          </cell>
          <cell r="D848">
            <v>1</v>
          </cell>
          <cell r="E848">
            <v>81</v>
          </cell>
          <cell r="F848">
            <v>81</v>
          </cell>
        </row>
        <row r="849">
          <cell r="A849" t="str">
            <v>MO43.006</v>
          </cell>
          <cell r="B849" t="str">
            <v>Terminación de baño.</v>
          </cell>
          <cell r="C849" t="str">
            <v>u</v>
          </cell>
          <cell r="D849">
            <v>1</v>
          </cell>
          <cell r="E849">
            <v>50</v>
          </cell>
          <cell r="F849">
            <v>50</v>
          </cell>
        </row>
        <row r="850">
          <cell r="A850" t="str">
            <v>MO43.007</v>
          </cell>
          <cell r="B850" t="str">
            <v>Ducha tipo teléfono.</v>
          </cell>
          <cell r="C850" t="str">
            <v>u</v>
          </cell>
          <cell r="D850">
            <v>1</v>
          </cell>
          <cell r="E850">
            <v>50</v>
          </cell>
          <cell r="F850">
            <v>50</v>
          </cell>
        </row>
        <row r="851">
          <cell r="A851" t="str">
            <v>MO44.</v>
          </cell>
          <cell r="B851" t="str">
            <v>Montura de Fregaderos</v>
          </cell>
          <cell r="D851" t="str">
            <v/>
          </cell>
          <cell r="F851" t="str">
            <v/>
          </cell>
        </row>
        <row r="852">
          <cell r="A852" t="str">
            <v>MO44.003</v>
          </cell>
          <cell r="B852" t="str">
            <v>Fregadero acero inoxidable de dos cámaras.</v>
          </cell>
          <cell r="C852" t="str">
            <v>u</v>
          </cell>
          <cell r="D852">
            <v>1</v>
          </cell>
          <cell r="E852">
            <v>219</v>
          </cell>
          <cell r="F852">
            <v>219</v>
          </cell>
        </row>
        <row r="853">
          <cell r="A853" t="str">
            <v>MO45.</v>
          </cell>
          <cell r="B853" t="str">
            <v>Terminación Lavaderos y Vertederos</v>
          </cell>
          <cell r="D853" t="str">
            <v/>
          </cell>
          <cell r="F853" t="str">
            <v/>
          </cell>
        </row>
        <row r="854">
          <cell r="A854" t="str">
            <v>MO45.002</v>
          </cell>
          <cell r="B854" t="str">
            <v>Lavadero de dos cámaras.</v>
          </cell>
          <cell r="C854" t="str">
            <v>u</v>
          </cell>
          <cell r="D854">
            <v>1</v>
          </cell>
          <cell r="E854">
            <v>100</v>
          </cell>
          <cell r="F854">
            <v>100</v>
          </cell>
        </row>
        <row r="855">
          <cell r="A855" t="str">
            <v>MO46.</v>
          </cell>
          <cell r="B855" t="str">
            <v>Instalación Calentadores de Agua,Lavadoras, Neveras, Bebederos y Filtros</v>
          </cell>
          <cell r="D855" t="str">
            <v/>
          </cell>
          <cell r="F855" t="str">
            <v/>
          </cell>
        </row>
        <row r="856">
          <cell r="A856" t="str">
            <v>MO46.002</v>
          </cell>
          <cell r="B856" t="str">
            <v>Calentadores eléctricos domésticos, 18 a 50 gls.</v>
          </cell>
          <cell r="C856" t="str">
            <v>u</v>
          </cell>
          <cell r="D856">
            <v>1</v>
          </cell>
          <cell r="E856">
            <v>438</v>
          </cell>
          <cell r="F856">
            <v>438</v>
          </cell>
        </row>
        <row r="857">
          <cell r="A857" t="str">
            <v>MO46.004</v>
          </cell>
          <cell r="B857" t="str">
            <v>Lavadoras automáticas, domésticas.</v>
          </cell>
          <cell r="C857" t="str">
            <v>u</v>
          </cell>
          <cell r="D857">
            <v>1</v>
          </cell>
          <cell r="E857">
            <v>144</v>
          </cell>
          <cell r="F857">
            <v>144</v>
          </cell>
        </row>
        <row r="858">
          <cell r="A858" t="str">
            <v>MO47.</v>
          </cell>
          <cell r="B858" t="str">
            <v>Desagües Aparatos, por Salida</v>
          </cell>
          <cell r="D858" t="str">
            <v/>
          </cell>
          <cell r="F858" t="str">
            <v/>
          </cell>
        </row>
        <row r="859">
          <cell r="A859" t="str">
            <v>MO47.001</v>
          </cell>
          <cell r="B859" t="str">
            <v>Desagües de aparatos de 2"</v>
          </cell>
          <cell r="C859" t="str">
            <v>u</v>
          </cell>
          <cell r="D859">
            <v>1</v>
          </cell>
          <cell r="E859">
            <v>88</v>
          </cell>
          <cell r="F859">
            <v>88</v>
          </cell>
        </row>
        <row r="860">
          <cell r="A860" t="str">
            <v>MO47.002</v>
          </cell>
          <cell r="B860" t="str">
            <v>Desagües de aparatos de 3" y 4"</v>
          </cell>
          <cell r="C860" t="str">
            <v>u</v>
          </cell>
          <cell r="D860">
            <v>1</v>
          </cell>
          <cell r="E860">
            <v>100</v>
          </cell>
          <cell r="F860">
            <v>100</v>
          </cell>
        </row>
        <row r="861">
          <cell r="A861" t="str">
            <v>MO47.003</v>
          </cell>
          <cell r="B861" t="str">
            <v>Desagües de inodoros de pared.</v>
          </cell>
          <cell r="C861" t="str">
            <v>u</v>
          </cell>
          <cell r="D861">
            <v>1</v>
          </cell>
          <cell r="E861">
            <v>106</v>
          </cell>
          <cell r="F861">
            <v>106</v>
          </cell>
        </row>
        <row r="862">
          <cell r="A862" t="str">
            <v>MO47.004</v>
          </cell>
          <cell r="B862" t="str">
            <v>Desagües de piso en 2" con parrilla.</v>
          </cell>
          <cell r="C862" t="str">
            <v>u</v>
          </cell>
          <cell r="D862">
            <v>1</v>
          </cell>
          <cell r="E862">
            <v>106</v>
          </cell>
          <cell r="F862">
            <v>106</v>
          </cell>
        </row>
        <row r="863">
          <cell r="A863" t="str">
            <v>MO47.005</v>
          </cell>
          <cell r="B863" t="str">
            <v>Desagües de piso en 3" y 4", con parrilla.</v>
          </cell>
          <cell r="C863" t="str">
            <v>u</v>
          </cell>
          <cell r="D863">
            <v>1</v>
          </cell>
          <cell r="E863">
            <v>125</v>
          </cell>
          <cell r="F863">
            <v>125</v>
          </cell>
        </row>
        <row r="864">
          <cell r="A864" t="str">
            <v>MO48.</v>
          </cell>
          <cell r="B864" t="str">
            <v>Instalación Trampa Grasa y Cámara de Inspección</v>
          </cell>
          <cell r="D864" t="str">
            <v/>
          </cell>
          <cell r="F864" t="str">
            <v/>
          </cell>
        </row>
        <row r="865">
          <cell r="A865" t="str">
            <v>MO48.001</v>
          </cell>
          <cell r="B865" t="str">
            <v>Trampa de Grasa de una cámara</v>
          </cell>
          <cell r="C865" t="str">
            <v>u</v>
          </cell>
          <cell r="D865">
            <v>1</v>
          </cell>
          <cell r="E865">
            <v>113</v>
          </cell>
          <cell r="F865">
            <v>113</v>
          </cell>
        </row>
        <row r="866">
          <cell r="A866" t="str">
            <v>MO48.004</v>
          </cell>
          <cell r="B866" t="str">
            <v>Cámara de inspección en tub. de 3" y 4"</v>
          </cell>
          <cell r="C866" t="str">
            <v>u</v>
          </cell>
          <cell r="D866">
            <v>1</v>
          </cell>
          <cell r="E866">
            <v>100</v>
          </cell>
          <cell r="F866">
            <v>100</v>
          </cell>
        </row>
        <row r="867">
          <cell r="A867" t="str">
            <v>MO48.</v>
          </cell>
          <cell r="B867" t="str">
            <v>Conexión al Séptico y al Filtrante</v>
          </cell>
          <cell r="D867" t="str">
            <v/>
          </cell>
          <cell r="F867" t="str">
            <v/>
          </cell>
        </row>
        <row r="868">
          <cell r="A868" t="str">
            <v>MO48.009</v>
          </cell>
          <cell r="B868" t="str">
            <v>Conexión Cloaca.</v>
          </cell>
          <cell r="C868" t="str">
            <v>u</v>
          </cell>
          <cell r="D868">
            <v>1</v>
          </cell>
          <cell r="E868">
            <v>250</v>
          </cell>
          <cell r="F868">
            <v>250</v>
          </cell>
        </row>
        <row r="869">
          <cell r="A869" t="str">
            <v>MO49.</v>
          </cell>
          <cell r="B869" t="str">
            <v>Bajante o Ventilación por Planta</v>
          </cell>
          <cell r="D869" t="str">
            <v/>
          </cell>
          <cell r="F869" t="str">
            <v/>
          </cell>
        </row>
        <row r="870">
          <cell r="A870" t="str">
            <v>MO49.002</v>
          </cell>
          <cell r="B870" t="str">
            <v>Bajante o ventilación de 3" ó 4"</v>
          </cell>
          <cell r="C870" t="str">
            <v>u</v>
          </cell>
          <cell r="D870">
            <v>1</v>
          </cell>
          <cell r="E870">
            <v>113</v>
          </cell>
          <cell r="F870">
            <v>113</v>
          </cell>
        </row>
        <row r="871">
          <cell r="A871" t="str">
            <v>MO50.</v>
          </cell>
          <cell r="B871" t="str">
            <v>Colocación Desagüe Pluvial por Planta</v>
          </cell>
          <cell r="D871" t="str">
            <v/>
          </cell>
          <cell r="F871" t="str">
            <v/>
          </cell>
        </row>
        <row r="872">
          <cell r="A872" t="str">
            <v>MO50.002</v>
          </cell>
          <cell r="B872" t="str">
            <v>Desagüe pluvial de 3" ó 4"</v>
          </cell>
          <cell r="C872" t="str">
            <v>u</v>
          </cell>
          <cell r="D872">
            <v>1</v>
          </cell>
          <cell r="E872">
            <v>81</v>
          </cell>
          <cell r="F872">
            <v>81</v>
          </cell>
        </row>
        <row r="873">
          <cell r="A873" t="str">
            <v>MO51.</v>
          </cell>
          <cell r="B873" t="str">
            <v>Arrastre Domicilio fuera cada Baño</v>
          </cell>
          <cell r="D873" t="str">
            <v/>
          </cell>
          <cell r="F873" t="str">
            <v/>
          </cell>
        </row>
        <row r="874">
          <cell r="A874" t="str">
            <v>MO51.001</v>
          </cell>
          <cell r="B874" t="str">
            <v>Arrastre en tubería de 2"</v>
          </cell>
          <cell r="C874" t="str">
            <v>m</v>
          </cell>
          <cell r="D874">
            <v>1</v>
          </cell>
          <cell r="E874">
            <v>3.1</v>
          </cell>
          <cell r="F874">
            <v>3.1</v>
          </cell>
        </row>
        <row r="875">
          <cell r="A875" t="str">
            <v>MO51.002</v>
          </cell>
          <cell r="B875" t="str">
            <v>Arrastre en tubería de 3" ó 4"</v>
          </cell>
          <cell r="C875" t="str">
            <v>m</v>
          </cell>
          <cell r="D875">
            <v>1</v>
          </cell>
          <cell r="E875">
            <v>4.8</v>
          </cell>
          <cell r="F875">
            <v>4.8</v>
          </cell>
        </row>
        <row r="876">
          <cell r="A876" t="str">
            <v>MO52.</v>
          </cell>
          <cell r="B876" t="str">
            <v>Salidas de Agua Aparatos Sanitarios</v>
          </cell>
          <cell r="D876" t="str">
            <v/>
          </cell>
          <cell r="F876" t="str">
            <v/>
          </cell>
        </row>
        <row r="877">
          <cell r="A877" t="str">
            <v>MO52.001</v>
          </cell>
          <cell r="B877" t="str">
            <v>Salida de Agua en tuberias de 1/2" ó 3/4"</v>
          </cell>
          <cell r="C877" t="str">
            <v>u</v>
          </cell>
          <cell r="D877">
            <v>1</v>
          </cell>
          <cell r="E877">
            <v>125</v>
          </cell>
          <cell r="F877">
            <v>125</v>
          </cell>
        </row>
        <row r="878">
          <cell r="A878" t="str">
            <v>MO53.</v>
          </cell>
          <cell r="B878" t="str">
            <v>Tuberias de Agua Potable Fuera Cada Baño</v>
          </cell>
          <cell r="D878" t="str">
            <v/>
          </cell>
          <cell r="F878" t="str">
            <v/>
          </cell>
        </row>
        <row r="879">
          <cell r="A879" t="str">
            <v>MO53.001</v>
          </cell>
          <cell r="B879" t="str">
            <v>Tub. galvanizada de 1/2" ó 3/4"</v>
          </cell>
          <cell r="C879" t="str">
            <v>m</v>
          </cell>
          <cell r="D879">
            <v>1</v>
          </cell>
          <cell r="E879">
            <v>5</v>
          </cell>
          <cell r="F879">
            <v>5</v>
          </cell>
        </row>
        <row r="880">
          <cell r="A880" t="str">
            <v>MO54.</v>
          </cell>
          <cell r="B880" t="str">
            <v>Columna de Abastecimiento de Agua por Planta</v>
          </cell>
          <cell r="D880" t="str">
            <v/>
          </cell>
          <cell r="F880" t="str">
            <v/>
          </cell>
        </row>
        <row r="881">
          <cell r="A881" t="str">
            <v>MO54.003</v>
          </cell>
          <cell r="B881" t="str">
            <v>Tub. galvanizada de 1 1/2" ó 2"</v>
          </cell>
          <cell r="C881" t="str">
            <v>u</v>
          </cell>
          <cell r="D881">
            <v>1</v>
          </cell>
          <cell r="E881">
            <v>100</v>
          </cell>
          <cell r="F881">
            <v>100</v>
          </cell>
        </row>
        <row r="882">
          <cell r="A882" t="str">
            <v>MO55.</v>
          </cell>
          <cell r="B882" t="str">
            <v>Instalación de Llaves de Paso y de Chorro</v>
          </cell>
          <cell r="D882" t="str">
            <v/>
          </cell>
          <cell r="F882" t="str">
            <v/>
          </cell>
        </row>
        <row r="883">
          <cell r="A883" t="str">
            <v>MO55.001</v>
          </cell>
          <cell r="B883" t="str">
            <v>Llave de Paso de 1/2" ó 3/4"</v>
          </cell>
          <cell r="C883" t="str">
            <v>u</v>
          </cell>
          <cell r="D883">
            <v>1</v>
          </cell>
          <cell r="E883">
            <v>63</v>
          </cell>
          <cell r="F883">
            <v>63</v>
          </cell>
        </row>
        <row r="884">
          <cell r="A884" t="str">
            <v>MO56.</v>
          </cell>
          <cell r="B884" t="str">
            <v>Sistema Completo de Tubos y Válvulas nec.para montura de Bomba de Agua</v>
          </cell>
          <cell r="D884" t="str">
            <v/>
          </cell>
          <cell r="F884" t="str">
            <v/>
          </cell>
        </row>
        <row r="885">
          <cell r="A885" t="str">
            <v>MO56.001</v>
          </cell>
          <cell r="B885" t="str">
            <v>Circuito en tuberia de 1/2" ó 3/4"</v>
          </cell>
          <cell r="C885" t="str">
            <v>u</v>
          </cell>
          <cell r="D885">
            <v>1</v>
          </cell>
          <cell r="E885">
            <v>1250</v>
          </cell>
          <cell r="F885">
            <v>1250</v>
          </cell>
        </row>
        <row r="886">
          <cell r="A886" t="str">
            <v>MO57.</v>
          </cell>
          <cell r="B886" t="str">
            <v>Montura Bomba de Agua sin el Circuito</v>
          </cell>
          <cell r="D886" t="str">
            <v/>
          </cell>
          <cell r="F886" t="str">
            <v/>
          </cell>
        </row>
        <row r="887">
          <cell r="A887" t="str">
            <v>MO57.001</v>
          </cell>
          <cell r="B887" t="str">
            <v>Bomba de Agua, tuberia de 1/2" ó 3/4"</v>
          </cell>
          <cell r="C887" t="str">
            <v>u</v>
          </cell>
          <cell r="D887">
            <v>1</v>
          </cell>
          <cell r="E887">
            <v>625</v>
          </cell>
          <cell r="F887">
            <v>625</v>
          </cell>
        </row>
        <row r="888">
          <cell r="A888" t="str">
            <v>MO58.</v>
          </cell>
          <cell r="B888" t="str">
            <v>Empalme a Tuberia de Agua Existente</v>
          </cell>
          <cell r="D888" t="str">
            <v/>
          </cell>
          <cell r="F888" t="str">
            <v/>
          </cell>
        </row>
        <row r="889">
          <cell r="A889" t="str">
            <v>MO58.001</v>
          </cell>
          <cell r="B889" t="str">
            <v>Empalme a tuberias de 1/2" ó 3/4"</v>
          </cell>
          <cell r="C889" t="str">
            <v>u</v>
          </cell>
          <cell r="D889">
            <v>1</v>
          </cell>
          <cell r="E889">
            <v>119</v>
          </cell>
          <cell r="F889">
            <v>119</v>
          </cell>
        </row>
        <row r="890">
          <cell r="A890" t="str">
            <v>MO59.</v>
          </cell>
          <cell r="B890" t="str">
            <v>Empalme a Tuberias Drenaje Existente</v>
          </cell>
          <cell r="D890" t="str">
            <v/>
          </cell>
          <cell r="F890" t="str">
            <v/>
          </cell>
        </row>
        <row r="891">
          <cell r="A891" t="str">
            <v>MO59.001</v>
          </cell>
          <cell r="B891" t="str">
            <v>Empalme a tuberias de 2"</v>
          </cell>
          <cell r="C891" t="str">
            <v>u</v>
          </cell>
          <cell r="D891">
            <v>1</v>
          </cell>
          <cell r="E891">
            <v>100</v>
          </cell>
          <cell r="F891">
            <v>100</v>
          </cell>
        </row>
        <row r="892">
          <cell r="A892" t="str">
            <v>MO59.002</v>
          </cell>
          <cell r="B892" t="str">
            <v>Empalme a tuberias de 3"</v>
          </cell>
          <cell r="C892" t="str">
            <v>u</v>
          </cell>
          <cell r="D892">
            <v>1</v>
          </cell>
          <cell r="E892">
            <v>125</v>
          </cell>
          <cell r="F892">
            <v>125</v>
          </cell>
        </row>
        <row r="893">
          <cell r="A893" t="str">
            <v>MO59.003</v>
          </cell>
          <cell r="B893" t="str">
            <v>Empalme a tuberias de 4"</v>
          </cell>
          <cell r="C893" t="str">
            <v>u</v>
          </cell>
          <cell r="D893">
            <v>1</v>
          </cell>
          <cell r="E893">
            <v>150</v>
          </cell>
          <cell r="F893">
            <v>150</v>
          </cell>
        </row>
        <row r="894">
          <cell r="A894" t="str">
            <v>MO71.</v>
          </cell>
          <cell r="B894" t="str">
            <v>Pintura</v>
          </cell>
          <cell r="D894" t="str">
            <v/>
          </cell>
          <cell r="F894" t="str">
            <v/>
          </cell>
        </row>
        <row r="895">
          <cell r="A895" t="str">
            <v>MO71.001</v>
          </cell>
          <cell r="B895" t="str">
            <v>Mano de obra pintura de agua, dos manos, p. lisa, sin piedra</v>
          </cell>
          <cell r="C895" t="str">
            <v>m2</v>
          </cell>
          <cell r="D895">
            <v>1</v>
          </cell>
          <cell r="E895">
            <v>4.8</v>
          </cell>
          <cell r="F895">
            <v>4.8</v>
          </cell>
        </row>
        <row r="896">
          <cell r="A896" t="str">
            <v>MO71.002</v>
          </cell>
          <cell r="B896" t="str">
            <v>Mano de obra pintura de agua, 1era. mano, p. lisa, sin piedra</v>
          </cell>
          <cell r="C896" t="str">
            <v>m2</v>
          </cell>
          <cell r="D896">
            <v>1</v>
          </cell>
          <cell r="E896">
            <v>2.6</v>
          </cell>
          <cell r="F896">
            <v>2.6</v>
          </cell>
        </row>
        <row r="897">
          <cell r="A897" t="str">
            <v>MO71.003</v>
          </cell>
          <cell r="B897" t="str">
            <v>Mano de obra pintura de agua, 2da. mano,  pared lisa</v>
          </cell>
          <cell r="C897" t="str">
            <v>m2</v>
          </cell>
          <cell r="D897">
            <v>1</v>
          </cell>
          <cell r="E897">
            <v>2.2000000000000002</v>
          </cell>
          <cell r="F897">
            <v>2.2000000000000002</v>
          </cell>
        </row>
        <row r="898">
          <cell r="A898" t="str">
            <v>MO71.009</v>
          </cell>
          <cell r="B898" t="str">
            <v>Mano de obra Pintura Impermeabilizante, 1era. mano</v>
          </cell>
          <cell r="C898" t="str">
            <v>m2</v>
          </cell>
          <cell r="D898">
            <v>1</v>
          </cell>
          <cell r="E898">
            <v>2.5</v>
          </cell>
          <cell r="F898">
            <v>2.5</v>
          </cell>
        </row>
        <row r="899">
          <cell r="A899" t="str">
            <v>MO71.010</v>
          </cell>
          <cell r="B899" t="str">
            <v>Mano de obra Pintura Impermeabilizante, 2da. mano</v>
          </cell>
          <cell r="C899" t="str">
            <v>m2</v>
          </cell>
          <cell r="D899">
            <v>1</v>
          </cell>
          <cell r="E899">
            <v>2.1</v>
          </cell>
          <cell r="F899">
            <v>2.1</v>
          </cell>
        </row>
        <row r="900">
          <cell r="A900" t="str">
            <v>MO76.</v>
          </cell>
          <cell r="B900" t="str">
            <v>Jornales Diarios Albañileria</v>
          </cell>
        </row>
        <row r="901">
          <cell r="A901" t="str">
            <v>MO76.001</v>
          </cell>
          <cell r="B901" t="str">
            <v>Técnico No Calificado o Peón</v>
          </cell>
          <cell r="C901" t="str">
            <v>día</v>
          </cell>
          <cell r="D901">
            <v>1</v>
          </cell>
          <cell r="E901">
            <v>104</v>
          </cell>
          <cell r="F901">
            <v>104</v>
          </cell>
        </row>
        <row r="902">
          <cell r="A902" t="str">
            <v>MO76.002</v>
          </cell>
          <cell r="B902" t="str">
            <v>Técnico Calificado</v>
          </cell>
          <cell r="C902" t="str">
            <v>día</v>
          </cell>
          <cell r="D902">
            <v>1</v>
          </cell>
          <cell r="E902">
            <v>118</v>
          </cell>
          <cell r="F902">
            <v>118</v>
          </cell>
        </row>
        <row r="903">
          <cell r="A903" t="str">
            <v>MO76.003</v>
          </cell>
          <cell r="B903" t="str">
            <v>Ayudante</v>
          </cell>
          <cell r="C903" t="str">
            <v>día</v>
          </cell>
          <cell r="D903">
            <v>1</v>
          </cell>
          <cell r="E903">
            <v>130</v>
          </cell>
          <cell r="F903">
            <v>130</v>
          </cell>
        </row>
        <row r="904">
          <cell r="A904" t="str">
            <v>MO76.004</v>
          </cell>
          <cell r="B904" t="str">
            <v>Operario Tercera Categoría</v>
          </cell>
          <cell r="C904" t="str">
            <v>día</v>
          </cell>
          <cell r="D904">
            <v>1</v>
          </cell>
          <cell r="E904">
            <v>163</v>
          </cell>
          <cell r="F904">
            <v>163</v>
          </cell>
        </row>
        <row r="905">
          <cell r="A905" t="str">
            <v>MO76.005</v>
          </cell>
          <cell r="B905" t="str">
            <v>Operario Segunda Categoría</v>
          </cell>
          <cell r="C905" t="str">
            <v>día</v>
          </cell>
          <cell r="D905">
            <v>1</v>
          </cell>
          <cell r="E905">
            <v>196</v>
          </cell>
          <cell r="F905">
            <v>196</v>
          </cell>
        </row>
        <row r="906">
          <cell r="A906" t="str">
            <v>MO76.006</v>
          </cell>
          <cell r="B906" t="str">
            <v>Operario Primera Categoría</v>
          </cell>
          <cell r="C906" t="str">
            <v>día</v>
          </cell>
          <cell r="D906">
            <v>1</v>
          </cell>
          <cell r="E906">
            <v>261</v>
          </cell>
          <cell r="F906">
            <v>261</v>
          </cell>
        </row>
        <row r="907">
          <cell r="A907" t="str">
            <v>MO76.007</v>
          </cell>
          <cell r="B907" t="str">
            <v>Maestro</v>
          </cell>
          <cell r="C907" t="str">
            <v>día</v>
          </cell>
          <cell r="D907">
            <v>1</v>
          </cell>
          <cell r="E907">
            <v>300</v>
          </cell>
          <cell r="F907">
            <v>300</v>
          </cell>
        </row>
        <row r="908">
          <cell r="A908" t="str">
            <v>MO77.</v>
          </cell>
          <cell r="B908" t="str">
            <v>Jornales Diarios Carpintería</v>
          </cell>
        </row>
        <row r="909">
          <cell r="A909" t="str">
            <v>MO77.001</v>
          </cell>
          <cell r="B909" t="str">
            <v>Técnico No Calificado o Peón</v>
          </cell>
          <cell r="C909" t="str">
            <v>día</v>
          </cell>
          <cell r="D909">
            <v>1</v>
          </cell>
          <cell r="E909">
            <v>104</v>
          </cell>
          <cell r="F909">
            <v>104</v>
          </cell>
        </row>
        <row r="910">
          <cell r="A910" t="str">
            <v>MO77.002</v>
          </cell>
          <cell r="B910" t="str">
            <v>Ayudante</v>
          </cell>
          <cell r="C910" t="str">
            <v>día</v>
          </cell>
          <cell r="D910">
            <v>1</v>
          </cell>
          <cell r="E910">
            <v>130</v>
          </cell>
          <cell r="F910">
            <v>130</v>
          </cell>
        </row>
        <row r="911">
          <cell r="A911" t="str">
            <v>MO77.003</v>
          </cell>
          <cell r="B911" t="str">
            <v>Carpintero Segunda Categoría</v>
          </cell>
          <cell r="C911" t="str">
            <v>día</v>
          </cell>
          <cell r="D911">
            <v>1</v>
          </cell>
          <cell r="E911">
            <v>196</v>
          </cell>
          <cell r="F911">
            <v>196</v>
          </cell>
        </row>
        <row r="912">
          <cell r="A912" t="str">
            <v>MO77.004</v>
          </cell>
          <cell r="B912" t="str">
            <v>Carpintero Primera Categoría</v>
          </cell>
          <cell r="C912" t="str">
            <v>día</v>
          </cell>
          <cell r="D912">
            <v>1</v>
          </cell>
          <cell r="E912">
            <v>261</v>
          </cell>
          <cell r="F912">
            <v>261</v>
          </cell>
        </row>
        <row r="913">
          <cell r="A913" t="str">
            <v>MO78.</v>
          </cell>
          <cell r="B913" t="str">
            <v>Jornales Diarios Plomería</v>
          </cell>
        </row>
        <row r="914">
          <cell r="A914" t="str">
            <v>MO78.001</v>
          </cell>
          <cell r="B914" t="str">
            <v>Peón Plomero</v>
          </cell>
          <cell r="C914" t="str">
            <v>día</v>
          </cell>
          <cell r="D914">
            <v>1</v>
          </cell>
          <cell r="E914">
            <v>130</v>
          </cell>
          <cell r="F914">
            <v>130</v>
          </cell>
        </row>
        <row r="915">
          <cell r="A915" t="str">
            <v>MO78.002</v>
          </cell>
          <cell r="B915" t="str">
            <v>Ayudante Plomero</v>
          </cell>
          <cell r="C915" t="str">
            <v>día</v>
          </cell>
          <cell r="D915">
            <v>1</v>
          </cell>
          <cell r="E915">
            <v>196</v>
          </cell>
          <cell r="F915">
            <v>196</v>
          </cell>
        </row>
        <row r="916">
          <cell r="A916" t="str">
            <v>MO78.003</v>
          </cell>
          <cell r="B916" t="str">
            <v>Plomero</v>
          </cell>
          <cell r="C916" t="str">
            <v>día</v>
          </cell>
          <cell r="D916">
            <v>1</v>
          </cell>
          <cell r="E916">
            <v>261</v>
          </cell>
          <cell r="F916">
            <v>261</v>
          </cell>
        </row>
        <row r="917">
          <cell r="A917" t="str">
            <v>MO78.004</v>
          </cell>
          <cell r="B917" t="str">
            <v>Maestro Plomero</v>
          </cell>
          <cell r="C917" t="str">
            <v>día</v>
          </cell>
          <cell r="D917">
            <v>1</v>
          </cell>
          <cell r="E917">
            <v>457</v>
          </cell>
          <cell r="F917">
            <v>457</v>
          </cell>
        </row>
        <row r="919">
          <cell r="A919" t="str">
            <v>99.</v>
          </cell>
          <cell r="B919" t="str">
            <v>DE LOS ANALISIS DE COSTOS</v>
          </cell>
          <cell r="F919" t="str">
            <v/>
          </cell>
        </row>
        <row r="920">
          <cell r="A920" t="str">
            <v>99.001</v>
          </cell>
          <cell r="B920" t="str">
            <v>Ligado y Vaciado a Mano</v>
          </cell>
          <cell r="C920" t="str">
            <v>m3</v>
          </cell>
          <cell r="D920">
            <v>1</v>
          </cell>
          <cell r="E920">
            <v>188.02</v>
          </cell>
          <cell r="F920">
            <v>188.02</v>
          </cell>
        </row>
        <row r="921">
          <cell r="A921" t="str">
            <v>99.002</v>
          </cell>
          <cell r="B921" t="str">
            <v>Ligado y Vaciado con Ligadora de 2 Fundas</v>
          </cell>
          <cell r="C921" t="str">
            <v>m3</v>
          </cell>
          <cell r="D921">
            <v>1</v>
          </cell>
          <cell r="E921">
            <v>81.459999999999994</v>
          </cell>
          <cell r="F921">
            <v>81.459999999999994</v>
          </cell>
        </row>
        <row r="922">
          <cell r="A922" t="str">
            <v>99.003</v>
          </cell>
          <cell r="B922" t="str">
            <v>Ligado y Vaciado con Ligadora de 2 Fundas y Winche</v>
          </cell>
          <cell r="C922" t="str">
            <v>m3</v>
          </cell>
          <cell r="D922">
            <v>1</v>
          </cell>
          <cell r="E922">
            <v>115.02</v>
          </cell>
          <cell r="F922">
            <v>115.02</v>
          </cell>
        </row>
        <row r="923">
          <cell r="A923" t="str">
            <v>99.011</v>
          </cell>
          <cell r="B923" t="str">
            <v>Hormigón (1:3:5) a Mano</v>
          </cell>
          <cell r="C923" t="str">
            <v>m3</v>
          </cell>
          <cell r="D923">
            <v>1</v>
          </cell>
          <cell r="E923">
            <v>945.07</v>
          </cell>
          <cell r="F923">
            <v>945.07</v>
          </cell>
        </row>
        <row r="924">
          <cell r="A924" t="str">
            <v>99.012</v>
          </cell>
          <cell r="B924" t="str">
            <v>Hormigón (1:3:5) En Ligadora</v>
          </cell>
          <cell r="C924" t="str">
            <v>m3</v>
          </cell>
          <cell r="D924">
            <v>1</v>
          </cell>
          <cell r="E924">
            <v>798.01</v>
          </cell>
          <cell r="F924">
            <v>798.01</v>
          </cell>
        </row>
        <row r="925">
          <cell r="A925" t="str">
            <v>99.013</v>
          </cell>
          <cell r="B925" t="str">
            <v>Hormigón (1:3:5) En Ligadora y Winche</v>
          </cell>
          <cell r="C925" t="str">
            <v>m3</v>
          </cell>
          <cell r="D925">
            <v>1</v>
          </cell>
          <cell r="E925">
            <v>844.33</v>
          </cell>
          <cell r="F925">
            <v>844.33</v>
          </cell>
        </row>
        <row r="926">
          <cell r="A926" t="str">
            <v>99.022</v>
          </cell>
          <cell r="B926" t="str">
            <v>Hormigón (1:2:4) En Ligadora</v>
          </cell>
          <cell r="C926" t="str">
            <v>m3</v>
          </cell>
          <cell r="D926">
            <v>1</v>
          </cell>
          <cell r="E926">
            <v>916.42</v>
          </cell>
          <cell r="F926">
            <v>916.42</v>
          </cell>
        </row>
        <row r="927">
          <cell r="A927" t="str">
            <v>99.023</v>
          </cell>
          <cell r="B927" t="str">
            <v>Hormigón (1:2:4) En Ligadora y Winche</v>
          </cell>
          <cell r="C927" t="str">
            <v>m3</v>
          </cell>
          <cell r="D927">
            <v>1</v>
          </cell>
          <cell r="E927">
            <v>961.73</v>
          </cell>
          <cell r="F927">
            <v>961.73</v>
          </cell>
        </row>
        <row r="928">
          <cell r="A928" t="str">
            <v>99.024</v>
          </cell>
          <cell r="B928" t="str">
            <v>Hormigón (1:2:4) Vaciado a Mano</v>
          </cell>
          <cell r="C928" t="str">
            <v>m3</v>
          </cell>
          <cell r="D928">
            <v>1</v>
          </cell>
          <cell r="E928">
            <v>1060.28</v>
          </cell>
          <cell r="F928">
            <v>1060.28</v>
          </cell>
        </row>
        <row r="930">
          <cell r="A930" t="str">
            <v>99.201</v>
          </cell>
          <cell r="B930" t="str">
            <v xml:space="preserve">Mortero (1:3) </v>
          </cell>
          <cell r="C930" t="str">
            <v>m3</v>
          </cell>
          <cell r="D930">
            <v>1</v>
          </cell>
          <cell r="E930">
            <v>1036.04</v>
          </cell>
          <cell r="F930">
            <v>1036.04</v>
          </cell>
        </row>
        <row r="931">
          <cell r="A931" t="str">
            <v>99.202</v>
          </cell>
          <cell r="B931" t="str">
            <v>Mezcla de Empañete</v>
          </cell>
          <cell r="C931" t="str">
            <v>m3</v>
          </cell>
          <cell r="D931">
            <v>1</v>
          </cell>
          <cell r="E931">
            <v>452.14</v>
          </cell>
          <cell r="F931">
            <v>452.14</v>
          </cell>
        </row>
        <row r="932">
          <cell r="A932">
            <v>99.203000000000003</v>
          </cell>
          <cell r="B932" t="str">
            <v>Mortero (1:4) para empañete</v>
          </cell>
          <cell r="C932" t="str">
            <v>m3</v>
          </cell>
          <cell r="D932">
            <v>1</v>
          </cell>
          <cell r="E932">
            <v>1218.02</v>
          </cell>
          <cell r="F932">
            <v>1218.02</v>
          </cell>
        </row>
        <row r="933">
          <cell r="A933">
            <v>99.203999999999994</v>
          </cell>
          <cell r="B933" t="str">
            <v xml:space="preserve">Mortero (1:2) </v>
          </cell>
          <cell r="C933" t="str">
            <v>m3</v>
          </cell>
          <cell r="D933">
            <v>1</v>
          </cell>
          <cell r="E933">
            <v>1680.68</v>
          </cell>
          <cell r="F933">
            <v>1680.68</v>
          </cell>
        </row>
        <row r="934">
          <cell r="A934">
            <v>99.204999999999998</v>
          </cell>
          <cell r="B934" t="str">
            <v>Mezcla de cal y arena para pisos</v>
          </cell>
          <cell r="C934" t="str">
            <v>m3</v>
          </cell>
          <cell r="D934">
            <v>1</v>
          </cell>
          <cell r="E934">
            <v>419.3</v>
          </cell>
          <cell r="F934">
            <v>419.3</v>
          </cell>
        </row>
        <row r="935">
          <cell r="A935">
            <v>99.206000000000003</v>
          </cell>
          <cell r="B935" t="str">
            <v>Mortero (1:10) para colocar pisos</v>
          </cell>
          <cell r="C935" t="str">
            <v>m3</v>
          </cell>
          <cell r="D935">
            <v>1</v>
          </cell>
          <cell r="E935">
            <v>934.22</v>
          </cell>
          <cell r="F935">
            <v>934.22</v>
          </cell>
        </row>
        <row r="936">
          <cell r="A936" t="str">
            <v>99.901</v>
          </cell>
          <cell r="B936" t="str">
            <v>Mortero (1:2) en Techo</v>
          </cell>
          <cell r="C936" t="str">
            <v>m3</v>
          </cell>
          <cell r="D936">
            <v>1</v>
          </cell>
          <cell r="E936">
            <v>1958.27</v>
          </cell>
          <cell r="F936">
            <v>1958.27</v>
          </cell>
        </row>
        <row r="938">
          <cell r="A938" t="str">
            <v>05.101</v>
          </cell>
          <cell r="B938" t="str">
            <v xml:space="preserve">Muros de Bloques de Hormigón 8" </v>
          </cell>
          <cell r="C938" t="str">
            <v>m2</v>
          </cell>
          <cell r="D938">
            <v>1</v>
          </cell>
          <cell r="E938">
            <v>294.55</v>
          </cell>
          <cell r="F938">
            <v>294.55</v>
          </cell>
        </row>
        <row r="939">
          <cell r="A939" t="str">
            <v>05.201</v>
          </cell>
          <cell r="B939" t="str">
            <v xml:space="preserve">Muros de Bloques de Hormigón 6" </v>
          </cell>
          <cell r="C939" t="str">
            <v>m2</v>
          </cell>
          <cell r="D939">
            <v>1</v>
          </cell>
          <cell r="E939">
            <v>200.3</v>
          </cell>
          <cell r="F939">
            <v>200.3</v>
          </cell>
        </row>
        <row r="940">
          <cell r="A940" t="str">
            <v>05.301</v>
          </cell>
          <cell r="B940" t="str">
            <v xml:space="preserve">Muros de Bloques de Hormigón 4" </v>
          </cell>
          <cell r="C940" t="str">
            <v>m2</v>
          </cell>
          <cell r="D940">
            <v>1</v>
          </cell>
          <cell r="E940">
            <v>174.08</v>
          </cell>
          <cell r="F940">
            <v>174.08</v>
          </cell>
        </row>
        <row r="942">
          <cell r="A942" t="str">
            <v>07.2-1</v>
          </cell>
          <cell r="B942" t="str">
            <v>Cantos</v>
          </cell>
          <cell r="C942" t="str">
            <v>m</v>
          </cell>
          <cell r="D942">
            <v>1</v>
          </cell>
          <cell r="E942">
            <v>24.39</v>
          </cell>
          <cell r="F942">
            <v>24.39</v>
          </cell>
        </row>
        <row r="943">
          <cell r="A943" t="str">
            <v>07.1-1</v>
          </cell>
          <cell r="B943" t="str">
            <v>Empañete maestreado Exterior</v>
          </cell>
          <cell r="C943" t="str">
            <v>m2</v>
          </cell>
          <cell r="D943">
            <v>1</v>
          </cell>
          <cell r="E943">
            <v>113.55</v>
          </cell>
          <cell r="F943">
            <v>113.55</v>
          </cell>
        </row>
        <row r="944">
          <cell r="A944" t="str">
            <v>07.1-2</v>
          </cell>
          <cell r="B944" t="str">
            <v>Empañete maestreado Interior</v>
          </cell>
          <cell r="C944" t="str">
            <v>m2</v>
          </cell>
          <cell r="D944">
            <v>1</v>
          </cell>
          <cell r="E944">
            <v>61</v>
          </cell>
          <cell r="F944">
            <v>61</v>
          </cell>
        </row>
      </sheetData>
      <sheetData sheetId="1">
        <row r="4">
          <cell r="A4" t="str">
            <v>Id.</v>
          </cell>
        </row>
      </sheetData>
      <sheetData sheetId="2"/>
      <sheetData sheetId="3"/>
      <sheetData sheetId="4">
        <row r="4">
          <cell r="A4" t="str">
            <v>Id.</v>
          </cell>
        </row>
      </sheetData>
      <sheetData sheetId="5">
        <row r="4">
          <cell r="A4" t="str">
            <v>Id.</v>
          </cell>
        </row>
      </sheetData>
      <sheetData sheetId="6">
        <row r="4">
          <cell r="A4" t="str">
            <v>Id.</v>
          </cell>
        </row>
      </sheetData>
      <sheetData sheetId="7"/>
      <sheetData sheetId="8">
        <row r="4">
          <cell r="A4" t="str">
            <v>Id.</v>
          </cell>
        </row>
      </sheetData>
      <sheetData sheetId="9">
        <row r="4">
          <cell r="A4" t="str">
            <v>Id.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Precios"/>
    </sheetNames>
    <sheetDataSet>
      <sheetData sheetId="0" refreshError="1">
        <row r="9">
          <cell r="D9">
            <v>1500</v>
          </cell>
        </row>
        <row r="133">
          <cell r="D133">
            <v>1350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"/>
      <sheetName val="MEMO"/>
      <sheetName val="COF"/>
      <sheetName val="SEP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TAS"/>
      <sheetName val="TERMINACION DE SUPERFICIE"/>
      <sheetName val="ANALISIS"/>
      <sheetName val="Pisos marmol y Ceram.laticrete"/>
      <sheetName val="ANALISIS DE COSTOS"/>
      <sheetName val="REVESTIMIENTOS"/>
      <sheetName val="techos"/>
      <sheetName val="Sheet1"/>
      <sheetName val="PISO VIBRAZO GRIS"/>
      <sheetName val="GROUTING"/>
      <sheetName val="MORTEROS"/>
      <sheetName val="PISOS"/>
      <sheetName val="REFERENCIAS"/>
      <sheetName val="LISTADO INSUMOS DEL 2000"/>
      <sheetName val="HORMIGON ARMADO, ZAPATA"/>
      <sheetName val="PINTURA"/>
      <sheetName val="TECHO2"/>
      <sheetName val="ADOQUINES"/>
      <sheetName val="Presupuesto @ 1-10-02"/>
      <sheetName val="Mediciones @ 10-9-02"/>
      <sheetName val="Cotizaciones"/>
      <sheetName val="M.O. Plomería (2)"/>
      <sheetName val="Piezas Plomería (2)"/>
      <sheetName val="Mediciones"/>
      <sheetName val="Análisis Complementarios"/>
      <sheetName val="Bloques"/>
      <sheetName val="Otros"/>
      <sheetName val="Pisos &amp; Revestimientos"/>
      <sheetName val="Vigas"/>
      <sheetName val="Cuantía Acero"/>
      <sheetName val="Cotización Acero"/>
      <sheetName val="Cotizaciones Diversas"/>
      <sheetName val="M.O. Plomería"/>
      <sheetName val="Piezas Plomería"/>
      <sheetName val="Insumos"/>
      <sheetName val="M.O."/>
      <sheetName val="Ponderación"/>
      <sheetName val="Hoja Resumen"/>
      <sheetName val="Apto. #1202"/>
      <sheetName val="Apto. #1203"/>
      <sheetName val="Pisos Terraza Penthouse"/>
      <sheetName val="PV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9">
          <cell r="I29">
            <v>277.11900900900901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C.S."/>
      <sheetName val="PRESU"/>
      <sheetName val="ANALISIS "/>
      <sheetName val="analisis basicos"/>
      <sheetName val="Analisis Complementarios "/>
      <sheetName val="COLOCACION DE TUBERIA"/>
      <sheetName val="MOVIMIENTO DE TIERRA"/>
      <sheetName val=" MOVIMIENTO DE TIERRA EQUIPO"/>
      <sheetName val="ANCLAJES DE H.A."/>
      <sheetName val="REGISTROS DE LADRILLOS Y H.A. "/>
      <sheetName val="RECLAMACION 1."/>
      <sheetName val="ANALISIS CASETAS"/>
      <sheetName val="VERJA NUEVA"/>
      <sheetName val="LISTADO INSUMOS DEL 2000"/>
    </sheetNames>
    <sheetDataSet>
      <sheetData sheetId="0" refreshError="1">
        <row r="9">
          <cell r="D9">
            <v>1500</v>
          </cell>
        </row>
        <row r="17">
          <cell r="D17">
            <v>35</v>
          </cell>
        </row>
        <row r="130">
          <cell r="D130">
            <v>45</v>
          </cell>
        </row>
        <row r="131">
          <cell r="D131">
            <v>20</v>
          </cell>
        </row>
        <row r="132">
          <cell r="D132">
            <v>35</v>
          </cell>
        </row>
        <row r="133">
          <cell r="D133">
            <v>1350</v>
          </cell>
        </row>
      </sheetData>
      <sheetData sheetId="1" refreshError="1">
        <row r="11">
          <cell r="B11">
            <v>1.4428531746653097</v>
          </cell>
        </row>
        <row r="247">
          <cell r="B247">
            <v>1.4428531746653097</v>
          </cell>
        </row>
        <row r="256">
          <cell r="B256">
            <v>13.707105159320442</v>
          </cell>
        </row>
        <row r="612">
          <cell r="B612">
            <v>220.75653572379238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  <sheetName val="RECLAMACION 3"/>
      <sheetName val="INSU"/>
      <sheetName val="MO"/>
      <sheetName val="Ins 2"/>
      <sheetName val="INSUMO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INS"/>
    </sheetNames>
    <sheetDataSet>
      <sheetData sheetId="0" refreshError="1">
        <row r="9">
          <cell r="C9">
            <v>1525</v>
          </cell>
        </row>
        <row r="10">
          <cell r="C10">
            <v>578</v>
          </cell>
        </row>
        <row r="12">
          <cell r="C12">
            <v>356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  <sheetName val="presupuesto"/>
      <sheetName val="analisis basicos"/>
      <sheetName val="ANALISIS "/>
      <sheetName val="COLOCACION DE TUBERIA"/>
      <sheetName val="C.D.C., C.Op. y C.G."/>
      <sheetName val="Malla Ciclónica y Muros Blo "/>
      <sheetName val="Hoja1"/>
      <sheetName val="Hoja2"/>
      <sheetName val="Hoja3"/>
      <sheetName val="RECLAMACION 3"/>
      <sheetName val="via"/>
      <sheetName val="GONZALO"/>
      <sheetName val="MATERIALES LISTADO"/>
      <sheetName val="Insumos"/>
      <sheetName val="Análisis"/>
      <sheetName val="INS"/>
    </sheetNames>
    <sheetDataSet>
      <sheetData sheetId="0" refreshError="1">
        <row r="9">
          <cell r="C9">
            <v>1525</v>
          </cell>
        </row>
        <row r="12">
          <cell r="C12">
            <v>356</v>
          </cell>
        </row>
      </sheetData>
      <sheetData sheetId="1" refreshError="1"/>
      <sheetData sheetId="2" refreshError="1"/>
      <sheetData sheetId="3" refreshError="1"/>
      <sheetData sheetId="4">
        <row r="9">
          <cell r="C9">
            <v>1</v>
          </cell>
        </row>
      </sheetData>
      <sheetData sheetId="5" refreshError="1"/>
      <sheetData sheetId="6" refreshError="1"/>
      <sheetData sheetId="7">
        <row r="9">
          <cell r="C9">
            <v>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.O."/>
      <sheetName val="ANA"/>
      <sheetName val="Analisis (2)"/>
      <sheetName val="1"/>
    </sheetNames>
    <sheetDataSet>
      <sheetData sheetId="0">
        <row r="9">
          <cell r="C9">
            <v>1525</v>
          </cell>
        </row>
        <row r="10">
          <cell r="C10">
            <v>578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Y218"/>
  <sheetViews>
    <sheetView view="pageBreakPreview" topLeftCell="A193" zoomScale="59" zoomScaleSheetLayoutView="59" workbookViewId="0">
      <selection activeCell="R212" sqref="R212"/>
    </sheetView>
  </sheetViews>
  <sheetFormatPr baseColWidth="10" defaultRowHeight="12.75" x14ac:dyDescent="0.2"/>
  <cols>
    <col min="1" max="2" width="10.7109375" style="4" customWidth="1"/>
    <col min="3" max="3" width="11.28515625" style="4" customWidth="1"/>
    <col min="4" max="4" width="8.28515625" style="4" customWidth="1"/>
    <col min="5" max="5" width="12.28515625" style="4" bestFit="1" customWidth="1"/>
    <col min="6" max="6" width="9.7109375" style="4" customWidth="1"/>
    <col min="7" max="7" width="9.85546875" style="57" customWidth="1"/>
    <col min="8" max="8" width="10.140625" style="57" customWidth="1"/>
    <col min="9" max="9" width="11.42578125" style="4"/>
    <col min="10" max="10" width="11.42578125" style="4" customWidth="1"/>
    <col min="11" max="11" width="9.28515625" style="4" customWidth="1"/>
    <col min="12" max="12" width="10.7109375" style="4" customWidth="1"/>
    <col min="13" max="13" width="11.85546875" style="4" bestFit="1" customWidth="1"/>
    <col min="14" max="14" width="9.5703125" style="4" customWidth="1"/>
    <col min="15" max="15" width="11.42578125" style="4"/>
    <col min="16" max="16" width="14.140625" style="4" bestFit="1" customWidth="1"/>
    <col min="17" max="17" width="11.42578125" style="4"/>
    <col min="18" max="18" width="17.7109375" style="4" customWidth="1"/>
    <col min="19" max="19" width="9.42578125" style="57" customWidth="1"/>
    <col min="20" max="20" width="12.28515625" style="4" customWidth="1"/>
    <col min="21" max="252" width="11.42578125" style="4"/>
    <col min="253" max="253" width="7.5703125" style="4" customWidth="1"/>
    <col min="254" max="254" width="8" style="4" customWidth="1"/>
    <col min="255" max="255" width="8.7109375" style="4" customWidth="1"/>
    <col min="256" max="256" width="8.28515625" style="4" customWidth="1"/>
    <col min="257" max="257" width="12.28515625" style="4" bestFit="1" customWidth="1"/>
    <col min="258" max="258" width="9.7109375" style="4" customWidth="1"/>
    <col min="259" max="259" width="9.85546875" style="4" customWidth="1"/>
    <col min="260" max="260" width="10.140625" style="4" customWidth="1"/>
    <col min="261" max="261" width="11.42578125" style="4"/>
    <col min="262" max="262" width="8.140625" style="4" customWidth="1"/>
    <col min="263" max="263" width="9.28515625" style="4" customWidth="1"/>
    <col min="264" max="264" width="10.7109375" style="4" customWidth="1"/>
    <col min="265" max="265" width="11.85546875" style="4" bestFit="1" customWidth="1"/>
    <col min="266" max="266" width="9.5703125" style="4" customWidth="1"/>
    <col min="267" max="270" width="11.5703125" style="4" bestFit="1" customWidth="1"/>
    <col min="271" max="271" width="11.42578125" style="4"/>
    <col min="272" max="272" width="14.140625" style="4" bestFit="1" customWidth="1"/>
    <col min="273" max="274" width="11.42578125" style="4"/>
    <col min="275" max="275" width="9.42578125" style="4" customWidth="1"/>
    <col min="276" max="276" width="10" style="4" customWidth="1"/>
    <col min="277" max="508" width="11.42578125" style="4"/>
    <col min="509" max="509" width="7.5703125" style="4" customWidth="1"/>
    <col min="510" max="510" width="8" style="4" customWidth="1"/>
    <col min="511" max="511" width="8.7109375" style="4" customWidth="1"/>
    <col min="512" max="512" width="8.28515625" style="4" customWidth="1"/>
    <col min="513" max="513" width="12.28515625" style="4" bestFit="1" customWidth="1"/>
    <col min="514" max="514" width="9.7109375" style="4" customWidth="1"/>
    <col min="515" max="515" width="9.85546875" style="4" customWidth="1"/>
    <col min="516" max="516" width="10.140625" style="4" customWidth="1"/>
    <col min="517" max="517" width="11.42578125" style="4"/>
    <col min="518" max="518" width="8.140625" style="4" customWidth="1"/>
    <col min="519" max="519" width="9.28515625" style="4" customWidth="1"/>
    <col min="520" max="520" width="10.7109375" style="4" customWidth="1"/>
    <col min="521" max="521" width="11.85546875" style="4" bestFit="1" customWidth="1"/>
    <col min="522" max="522" width="9.5703125" style="4" customWidth="1"/>
    <col min="523" max="526" width="11.5703125" style="4" bestFit="1" customWidth="1"/>
    <col min="527" max="527" width="11.42578125" style="4"/>
    <col min="528" max="528" width="14.140625" style="4" bestFit="1" customWidth="1"/>
    <col min="529" max="530" width="11.42578125" style="4"/>
    <col min="531" max="531" width="9.42578125" style="4" customWidth="1"/>
    <col min="532" max="532" width="10" style="4" customWidth="1"/>
    <col min="533" max="764" width="11.42578125" style="4"/>
    <col min="765" max="765" width="7.5703125" style="4" customWidth="1"/>
    <col min="766" max="766" width="8" style="4" customWidth="1"/>
    <col min="767" max="767" width="8.7109375" style="4" customWidth="1"/>
    <col min="768" max="768" width="8.28515625" style="4" customWidth="1"/>
    <col min="769" max="769" width="12.28515625" style="4" bestFit="1" customWidth="1"/>
    <col min="770" max="770" width="9.7109375" style="4" customWidth="1"/>
    <col min="771" max="771" width="9.85546875" style="4" customWidth="1"/>
    <col min="772" max="772" width="10.140625" style="4" customWidth="1"/>
    <col min="773" max="773" width="11.42578125" style="4"/>
    <col min="774" max="774" width="8.140625" style="4" customWidth="1"/>
    <col min="775" max="775" width="9.28515625" style="4" customWidth="1"/>
    <col min="776" max="776" width="10.7109375" style="4" customWidth="1"/>
    <col min="777" max="777" width="11.85546875" style="4" bestFit="1" customWidth="1"/>
    <col min="778" max="778" width="9.5703125" style="4" customWidth="1"/>
    <col min="779" max="782" width="11.5703125" style="4" bestFit="1" customWidth="1"/>
    <col min="783" max="783" width="11.42578125" style="4"/>
    <col min="784" max="784" width="14.140625" style="4" bestFit="1" customWidth="1"/>
    <col min="785" max="786" width="11.42578125" style="4"/>
    <col min="787" max="787" width="9.42578125" style="4" customWidth="1"/>
    <col min="788" max="788" width="10" style="4" customWidth="1"/>
    <col min="789" max="1020" width="11.42578125" style="4"/>
    <col min="1021" max="1021" width="7.5703125" style="4" customWidth="1"/>
    <col min="1022" max="1022" width="8" style="4" customWidth="1"/>
    <col min="1023" max="1023" width="8.7109375" style="4" customWidth="1"/>
    <col min="1024" max="1024" width="8.28515625" style="4" customWidth="1"/>
    <col min="1025" max="1025" width="12.28515625" style="4" bestFit="1" customWidth="1"/>
    <col min="1026" max="1026" width="9.7109375" style="4" customWidth="1"/>
    <col min="1027" max="1027" width="9.85546875" style="4" customWidth="1"/>
    <col min="1028" max="1028" width="10.140625" style="4" customWidth="1"/>
    <col min="1029" max="1029" width="11.42578125" style="4"/>
    <col min="1030" max="1030" width="8.140625" style="4" customWidth="1"/>
    <col min="1031" max="1031" width="9.28515625" style="4" customWidth="1"/>
    <col min="1032" max="1032" width="10.7109375" style="4" customWidth="1"/>
    <col min="1033" max="1033" width="11.85546875" style="4" bestFit="1" customWidth="1"/>
    <col min="1034" max="1034" width="9.5703125" style="4" customWidth="1"/>
    <col min="1035" max="1038" width="11.5703125" style="4" bestFit="1" customWidth="1"/>
    <col min="1039" max="1039" width="11.42578125" style="4"/>
    <col min="1040" max="1040" width="14.140625" style="4" bestFit="1" customWidth="1"/>
    <col min="1041" max="1042" width="11.42578125" style="4"/>
    <col min="1043" max="1043" width="9.42578125" style="4" customWidth="1"/>
    <col min="1044" max="1044" width="10" style="4" customWidth="1"/>
    <col min="1045" max="1276" width="11.42578125" style="4"/>
    <col min="1277" max="1277" width="7.5703125" style="4" customWidth="1"/>
    <col min="1278" max="1278" width="8" style="4" customWidth="1"/>
    <col min="1279" max="1279" width="8.7109375" style="4" customWidth="1"/>
    <col min="1280" max="1280" width="8.28515625" style="4" customWidth="1"/>
    <col min="1281" max="1281" width="12.28515625" style="4" bestFit="1" customWidth="1"/>
    <col min="1282" max="1282" width="9.7109375" style="4" customWidth="1"/>
    <col min="1283" max="1283" width="9.85546875" style="4" customWidth="1"/>
    <col min="1284" max="1284" width="10.140625" style="4" customWidth="1"/>
    <col min="1285" max="1285" width="11.42578125" style="4"/>
    <col min="1286" max="1286" width="8.140625" style="4" customWidth="1"/>
    <col min="1287" max="1287" width="9.28515625" style="4" customWidth="1"/>
    <col min="1288" max="1288" width="10.7109375" style="4" customWidth="1"/>
    <col min="1289" max="1289" width="11.85546875" style="4" bestFit="1" customWidth="1"/>
    <col min="1290" max="1290" width="9.5703125" style="4" customWidth="1"/>
    <col min="1291" max="1294" width="11.5703125" style="4" bestFit="1" customWidth="1"/>
    <col min="1295" max="1295" width="11.42578125" style="4"/>
    <col min="1296" max="1296" width="14.140625" style="4" bestFit="1" customWidth="1"/>
    <col min="1297" max="1298" width="11.42578125" style="4"/>
    <col min="1299" max="1299" width="9.42578125" style="4" customWidth="1"/>
    <col min="1300" max="1300" width="10" style="4" customWidth="1"/>
    <col min="1301" max="1532" width="11.42578125" style="4"/>
    <col min="1533" max="1533" width="7.5703125" style="4" customWidth="1"/>
    <col min="1534" max="1534" width="8" style="4" customWidth="1"/>
    <col min="1535" max="1535" width="8.7109375" style="4" customWidth="1"/>
    <col min="1536" max="1536" width="8.28515625" style="4" customWidth="1"/>
    <col min="1537" max="1537" width="12.28515625" style="4" bestFit="1" customWidth="1"/>
    <col min="1538" max="1538" width="9.7109375" style="4" customWidth="1"/>
    <col min="1539" max="1539" width="9.85546875" style="4" customWidth="1"/>
    <col min="1540" max="1540" width="10.140625" style="4" customWidth="1"/>
    <col min="1541" max="1541" width="11.42578125" style="4"/>
    <col min="1542" max="1542" width="8.140625" style="4" customWidth="1"/>
    <col min="1543" max="1543" width="9.28515625" style="4" customWidth="1"/>
    <col min="1544" max="1544" width="10.7109375" style="4" customWidth="1"/>
    <col min="1545" max="1545" width="11.85546875" style="4" bestFit="1" customWidth="1"/>
    <col min="1546" max="1546" width="9.5703125" style="4" customWidth="1"/>
    <col min="1547" max="1550" width="11.5703125" style="4" bestFit="1" customWidth="1"/>
    <col min="1551" max="1551" width="11.42578125" style="4"/>
    <col min="1552" max="1552" width="14.140625" style="4" bestFit="1" customWidth="1"/>
    <col min="1553" max="1554" width="11.42578125" style="4"/>
    <col min="1555" max="1555" width="9.42578125" style="4" customWidth="1"/>
    <col min="1556" max="1556" width="10" style="4" customWidth="1"/>
    <col min="1557" max="1788" width="11.42578125" style="4"/>
    <col min="1789" max="1789" width="7.5703125" style="4" customWidth="1"/>
    <col min="1790" max="1790" width="8" style="4" customWidth="1"/>
    <col min="1791" max="1791" width="8.7109375" style="4" customWidth="1"/>
    <col min="1792" max="1792" width="8.28515625" style="4" customWidth="1"/>
    <col min="1793" max="1793" width="12.28515625" style="4" bestFit="1" customWidth="1"/>
    <col min="1794" max="1794" width="9.7109375" style="4" customWidth="1"/>
    <col min="1795" max="1795" width="9.85546875" style="4" customWidth="1"/>
    <col min="1796" max="1796" width="10.140625" style="4" customWidth="1"/>
    <col min="1797" max="1797" width="11.42578125" style="4"/>
    <col min="1798" max="1798" width="8.140625" style="4" customWidth="1"/>
    <col min="1799" max="1799" width="9.28515625" style="4" customWidth="1"/>
    <col min="1800" max="1800" width="10.7109375" style="4" customWidth="1"/>
    <col min="1801" max="1801" width="11.85546875" style="4" bestFit="1" customWidth="1"/>
    <col min="1802" max="1802" width="9.5703125" style="4" customWidth="1"/>
    <col min="1803" max="1806" width="11.5703125" style="4" bestFit="1" customWidth="1"/>
    <col min="1807" max="1807" width="11.42578125" style="4"/>
    <col min="1808" max="1808" width="14.140625" style="4" bestFit="1" customWidth="1"/>
    <col min="1809" max="1810" width="11.42578125" style="4"/>
    <col min="1811" max="1811" width="9.42578125" style="4" customWidth="1"/>
    <col min="1812" max="1812" width="10" style="4" customWidth="1"/>
    <col min="1813" max="2044" width="11.42578125" style="4"/>
    <col min="2045" max="2045" width="7.5703125" style="4" customWidth="1"/>
    <col min="2046" max="2046" width="8" style="4" customWidth="1"/>
    <col min="2047" max="2047" width="8.7109375" style="4" customWidth="1"/>
    <col min="2048" max="2048" width="8.28515625" style="4" customWidth="1"/>
    <col min="2049" max="2049" width="12.28515625" style="4" bestFit="1" customWidth="1"/>
    <col min="2050" max="2050" width="9.7109375" style="4" customWidth="1"/>
    <col min="2051" max="2051" width="9.85546875" style="4" customWidth="1"/>
    <col min="2052" max="2052" width="10.140625" style="4" customWidth="1"/>
    <col min="2053" max="2053" width="11.42578125" style="4"/>
    <col min="2054" max="2054" width="8.140625" style="4" customWidth="1"/>
    <col min="2055" max="2055" width="9.28515625" style="4" customWidth="1"/>
    <col min="2056" max="2056" width="10.7109375" style="4" customWidth="1"/>
    <col min="2057" max="2057" width="11.85546875" style="4" bestFit="1" customWidth="1"/>
    <col min="2058" max="2058" width="9.5703125" style="4" customWidth="1"/>
    <col min="2059" max="2062" width="11.5703125" style="4" bestFit="1" customWidth="1"/>
    <col min="2063" max="2063" width="11.42578125" style="4"/>
    <col min="2064" max="2064" width="14.140625" style="4" bestFit="1" customWidth="1"/>
    <col min="2065" max="2066" width="11.42578125" style="4"/>
    <col min="2067" max="2067" width="9.42578125" style="4" customWidth="1"/>
    <col min="2068" max="2068" width="10" style="4" customWidth="1"/>
    <col min="2069" max="2300" width="11.42578125" style="4"/>
    <col min="2301" max="2301" width="7.5703125" style="4" customWidth="1"/>
    <col min="2302" max="2302" width="8" style="4" customWidth="1"/>
    <col min="2303" max="2303" width="8.7109375" style="4" customWidth="1"/>
    <col min="2304" max="2304" width="8.28515625" style="4" customWidth="1"/>
    <col min="2305" max="2305" width="12.28515625" style="4" bestFit="1" customWidth="1"/>
    <col min="2306" max="2306" width="9.7109375" style="4" customWidth="1"/>
    <col min="2307" max="2307" width="9.85546875" style="4" customWidth="1"/>
    <col min="2308" max="2308" width="10.140625" style="4" customWidth="1"/>
    <col min="2309" max="2309" width="11.42578125" style="4"/>
    <col min="2310" max="2310" width="8.140625" style="4" customWidth="1"/>
    <col min="2311" max="2311" width="9.28515625" style="4" customWidth="1"/>
    <col min="2312" max="2312" width="10.7109375" style="4" customWidth="1"/>
    <col min="2313" max="2313" width="11.85546875" style="4" bestFit="1" customWidth="1"/>
    <col min="2314" max="2314" width="9.5703125" style="4" customWidth="1"/>
    <col min="2315" max="2318" width="11.5703125" style="4" bestFit="1" customWidth="1"/>
    <col min="2319" max="2319" width="11.42578125" style="4"/>
    <col min="2320" max="2320" width="14.140625" style="4" bestFit="1" customWidth="1"/>
    <col min="2321" max="2322" width="11.42578125" style="4"/>
    <col min="2323" max="2323" width="9.42578125" style="4" customWidth="1"/>
    <col min="2324" max="2324" width="10" style="4" customWidth="1"/>
    <col min="2325" max="2556" width="11.42578125" style="4"/>
    <col min="2557" max="2557" width="7.5703125" style="4" customWidth="1"/>
    <col min="2558" max="2558" width="8" style="4" customWidth="1"/>
    <col min="2559" max="2559" width="8.7109375" style="4" customWidth="1"/>
    <col min="2560" max="2560" width="8.28515625" style="4" customWidth="1"/>
    <col min="2561" max="2561" width="12.28515625" style="4" bestFit="1" customWidth="1"/>
    <col min="2562" max="2562" width="9.7109375" style="4" customWidth="1"/>
    <col min="2563" max="2563" width="9.85546875" style="4" customWidth="1"/>
    <col min="2564" max="2564" width="10.140625" style="4" customWidth="1"/>
    <col min="2565" max="2565" width="11.42578125" style="4"/>
    <col min="2566" max="2566" width="8.140625" style="4" customWidth="1"/>
    <col min="2567" max="2567" width="9.28515625" style="4" customWidth="1"/>
    <col min="2568" max="2568" width="10.7109375" style="4" customWidth="1"/>
    <col min="2569" max="2569" width="11.85546875" style="4" bestFit="1" customWidth="1"/>
    <col min="2570" max="2570" width="9.5703125" style="4" customWidth="1"/>
    <col min="2571" max="2574" width="11.5703125" style="4" bestFit="1" customWidth="1"/>
    <col min="2575" max="2575" width="11.42578125" style="4"/>
    <col min="2576" max="2576" width="14.140625" style="4" bestFit="1" customWidth="1"/>
    <col min="2577" max="2578" width="11.42578125" style="4"/>
    <col min="2579" max="2579" width="9.42578125" style="4" customWidth="1"/>
    <col min="2580" max="2580" width="10" style="4" customWidth="1"/>
    <col min="2581" max="2812" width="11.42578125" style="4"/>
    <col min="2813" max="2813" width="7.5703125" style="4" customWidth="1"/>
    <col min="2814" max="2814" width="8" style="4" customWidth="1"/>
    <col min="2815" max="2815" width="8.7109375" style="4" customWidth="1"/>
    <col min="2816" max="2816" width="8.28515625" style="4" customWidth="1"/>
    <col min="2817" max="2817" width="12.28515625" style="4" bestFit="1" customWidth="1"/>
    <col min="2818" max="2818" width="9.7109375" style="4" customWidth="1"/>
    <col min="2819" max="2819" width="9.85546875" style="4" customWidth="1"/>
    <col min="2820" max="2820" width="10.140625" style="4" customWidth="1"/>
    <col min="2821" max="2821" width="11.42578125" style="4"/>
    <col min="2822" max="2822" width="8.140625" style="4" customWidth="1"/>
    <col min="2823" max="2823" width="9.28515625" style="4" customWidth="1"/>
    <col min="2824" max="2824" width="10.7109375" style="4" customWidth="1"/>
    <col min="2825" max="2825" width="11.85546875" style="4" bestFit="1" customWidth="1"/>
    <col min="2826" max="2826" width="9.5703125" style="4" customWidth="1"/>
    <col min="2827" max="2830" width="11.5703125" style="4" bestFit="1" customWidth="1"/>
    <col min="2831" max="2831" width="11.42578125" style="4"/>
    <col min="2832" max="2832" width="14.140625" style="4" bestFit="1" customWidth="1"/>
    <col min="2833" max="2834" width="11.42578125" style="4"/>
    <col min="2835" max="2835" width="9.42578125" style="4" customWidth="1"/>
    <col min="2836" max="2836" width="10" style="4" customWidth="1"/>
    <col min="2837" max="3068" width="11.42578125" style="4"/>
    <col min="3069" max="3069" width="7.5703125" style="4" customWidth="1"/>
    <col min="3070" max="3070" width="8" style="4" customWidth="1"/>
    <col min="3071" max="3071" width="8.7109375" style="4" customWidth="1"/>
    <col min="3072" max="3072" width="8.28515625" style="4" customWidth="1"/>
    <col min="3073" max="3073" width="12.28515625" style="4" bestFit="1" customWidth="1"/>
    <col min="3074" max="3074" width="9.7109375" style="4" customWidth="1"/>
    <col min="3075" max="3075" width="9.85546875" style="4" customWidth="1"/>
    <col min="3076" max="3076" width="10.140625" style="4" customWidth="1"/>
    <col min="3077" max="3077" width="11.42578125" style="4"/>
    <col min="3078" max="3078" width="8.140625" style="4" customWidth="1"/>
    <col min="3079" max="3079" width="9.28515625" style="4" customWidth="1"/>
    <col min="3080" max="3080" width="10.7109375" style="4" customWidth="1"/>
    <col min="3081" max="3081" width="11.85546875" style="4" bestFit="1" customWidth="1"/>
    <col min="3082" max="3082" width="9.5703125" style="4" customWidth="1"/>
    <col min="3083" max="3086" width="11.5703125" style="4" bestFit="1" customWidth="1"/>
    <col min="3087" max="3087" width="11.42578125" style="4"/>
    <col min="3088" max="3088" width="14.140625" style="4" bestFit="1" customWidth="1"/>
    <col min="3089" max="3090" width="11.42578125" style="4"/>
    <col min="3091" max="3091" width="9.42578125" style="4" customWidth="1"/>
    <col min="3092" max="3092" width="10" style="4" customWidth="1"/>
    <col min="3093" max="3324" width="11.42578125" style="4"/>
    <col min="3325" max="3325" width="7.5703125" style="4" customWidth="1"/>
    <col min="3326" max="3326" width="8" style="4" customWidth="1"/>
    <col min="3327" max="3327" width="8.7109375" style="4" customWidth="1"/>
    <col min="3328" max="3328" width="8.28515625" style="4" customWidth="1"/>
    <col min="3329" max="3329" width="12.28515625" style="4" bestFit="1" customWidth="1"/>
    <col min="3330" max="3330" width="9.7109375" style="4" customWidth="1"/>
    <col min="3331" max="3331" width="9.85546875" style="4" customWidth="1"/>
    <col min="3332" max="3332" width="10.140625" style="4" customWidth="1"/>
    <col min="3333" max="3333" width="11.42578125" style="4"/>
    <col min="3334" max="3334" width="8.140625" style="4" customWidth="1"/>
    <col min="3335" max="3335" width="9.28515625" style="4" customWidth="1"/>
    <col min="3336" max="3336" width="10.7109375" style="4" customWidth="1"/>
    <col min="3337" max="3337" width="11.85546875" style="4" bestFit="1" customWidth="1"/>
    <col min="3338" max="3338" width="9.5703125" style="4" customWidth="1"/>
    <col min="3339" max="3342" width="11.5703125" style="4" bestFit="1" customWidth="1"/>
    <col min="3343" max="3343" width="11.42578125" style="4"/>
    <col min="3344" max="3344" width="14.140625" style="4" bestFit="1" customWidth="1"/>
    <col min="3345" max="3346" width="11.42578125" style="4"/>
    <col min="3347" max="3347" width="9.42578125" style="4" customWidth="1"/>
    <col min="3348" max="3348" width="10" style="4" customWidth="1"/>
    <col min="3349" max="3580" width="11.42578125" style="4"/>
    <col min="3581" max="3581" width="7.5703125" style="4" customWidth="1"/>
    <col min="3582" max="3582" width="8" style="4" customWidth="1"/>
    <col min="3583" max="3583" width="8.7109375" style="4" customWidth="1"/>
    <col min="3584" max="3584" width="8.28515625" style="4" customWidth="1"/>
    <col min="3585" max="3585" width="12.28515625" style="4" bestFit="1" customWidth="1"/>
    <col min="3586" max="3586" width="9.7109375" style="4" customWidth="1"/>
    <col min="3587" max="3587" width="9.85546875" style="4" customWidth="1"/>
    <col min="3588" max="3588" width="10.140625" style="4" customWidth="1"/>
    <col min="3589" max="3589" width="11.42578125" style="4"/>
    <col min="3590" max="3590" width="8.140625" style="4" customWidth="1"/>
    <col min="3591" max="3591" width="9.28515625" style="4" customWidth="1"/>
    <col min="3592" max="3592" width="10.7109375" style="4" customWidth="1"/>
    <col min="3593" max="3593" width="11.85546875" style="4" bestFit="1" customWidth="1"/>
    <col min="3594" max="3594" width="9.5703125" style="4" customWidth="1"/>
    <col min="3595" max="3598" width="11.5703125" style="4" bestFit="1" customWidth="1"/>
    <col min="3599" max="3599" width="11.42578125" style="4"/>
    <col min="3600" max="3600" width="14.140625" style="4" bestFit="1" customWidth="1"/>
    <col min="3601" max="3602" width="11.42578125" style="4"/>
    <col min="3603" max="3603" width="9.42578125" style="4" customWidth="1"/>
    <col min="3604" max="3604" width="10" style="4" customWidth="1"/>
    <col min="3605" max="3836" width="11.42578125" style="4"/>
    <col min="3837" max="3837" width="7.5703125" style="4" customWidth="1"/>
    <col min="3838" max="3838" width="8" style="4" customWidth="1"/>
    <col min="3839" max="3839" width="8.7109375" style="4" customWidth="1"/>
    <col min="3840" max="3840" width="8.28515625" style="4" customWidth="1"/>
    <col min="3841" max="3841" width="12.28515625" style="4" bestFit="1" customWidth="1"/>
    <col min="3842" max="3842" width="9.7109375" style="4" customWidth="1"/>
    <col min="3843" max="3843" width="9.85546875" style="4" customWidth="1"/>
    <col min="3844" max="3844" width="10.140625" style="4" customWidth="1"/>
    <col min="3845" max="3845" width="11.42578125" style="4"/>
    <col min="3846" max="3846" width="8.140625" style="4" customWidth="1"/>
    <col min="3847" max="3847" width="9.28515625" style="4" customWidth="1"/>
    <col min="3848" max="3848" width="10.7109375" style="4" customWidth="1"/>
    <col min="3849" max="3849" width="11.85546875" style="4" bestFit="1" customWidth="1"/>
    <col min="3850" max="3850" width="9.5703125" style="4" customWidth="1"/>
    <col min="3851" max="3854" width="11.5703125" style="4" bestFit="1" customWidth="1"/>
    <col min="3855" max="3855" width="11.42578125" style="4"/>
    <col min="3856" max="3856" width="14.140625" style="4" bestFit="1" customWidth="1"/>
    <col min="3857" max="3858" width="11.42578125" style="4"/>
    <col min="3859" max="3859" width="9.42578125" style="4" customWidth="1"/>
    <col min="3860" max="3860" width="10" style="4" customWidth="1"/>
    <col min="3861" max="4092" width="11.42578125" style="4"/>
    <col min="4093" max="4093" width="7.5703125" style="4" customWidth="1"/>
    <col min="4094" max="4094" width="8" style="4" customWidth="1"/>
    <col min="4095" max="4095" width="8.7109375" style="4" customWidth="1"/>
    <col min="4096" max="4096" width="8.28515625" style="4" customWidth="1"/>
    <col min="4097" max="4097" width="12.28515625" style="4" bestFit="1" customWidth="1"/>
    <col min="4098" max="4098" width="9.7109375" style="4" customWidth="1"/>
    <col min="4099" max="4099" width="9.85546875" style="4" customWidth="1"/>
    <col min="4100" max="4100" width="10.140625" style="4" customWidth="1"/>
    <col min="4101" max="4101" width="11.42578125" style="4"/>
    <col min="4102" max="4102" width="8.140625" style="4" customWidth="1"/>
    <col min="4103" max="4103" width="9.28515625" style="4" customWidth="1"/>
    <col min="4104" max="4104" width="10.7109375" style="4" customWidth="1"/>
    <col min="4105" max="4105" width="11.85546875" style="4" bestFit="1" customWidth="1"/>
    <col min="4106" max="4106" width="9.5703125" style="4" customWidth="1"/>
    <col min="4107" max="4110" width="11.5703125" style="4" bestFit="1" customWidth="1"/>
    <col min="4111" max="4111" width="11.42578125" style="4"/>
    <col min="4112" max="4112" width="14.140625" style="4" bestFit="1" customWidth="1"/>
    <col min="4113" max="4114" width="11.42578125" style="4"/>
    <col min="4115" max="4115" width="9.42578125" style="4" customWidth="1"/>
    <col min="4116" max="4116" width="10" style="4" customWidth="1"/>
    <col min="4117" max="4348" width="11.42578125" style="4"/>
    <col min="4349" max="4349" width="7.5703125" style="4" customWidth="1"/>
    <col min="4350" max="4350" width="8" style="4" customWidth="1"/>
    <col min="4351" max="4351" width="8.7109375" style="4" customWidth="1"/>
    <col min="4352" max="4352" width="8.28515625" style="4" customWidth="1"/>
    <col min="4353" max="4353" width="12.28515625" style="4" bestFit="1" customWidth="1"/>
    <col min="4354" max="4354" width="9.7109375" style="4" customWidth="1"/>
    <col min="4355" max="4355" width="9.85546875" style="4" customWidth="1"/>
    <col min="4356" max="4356" width="10.140625" style="4" customWidth="1"/>
    <col min="4357" max="4357" width="11.42578125" style="4"/>
    <col min="4358" max="4358" width="8.140625" style="4" customWidth="1"/>
    <col min="4359" max="4359" width="9.28515625" style="4" customWidth="1"/>
    <col min="4360" max="4360" width="10.7109375" style="4" customWidth="1"/>
    <col min="4361" max="4361" width="11.85546875" style="4" bestFit="1" customWidth="1"/>
    <col min="4362" max="4362" width="9.5703125" style="4" customWidth="1"/>
    <col min="4363" max="4366" width="11.5703125" style="4" bestFit="1" customWidth="1"/>
    <col min="4367" max="4367" width="11.42578125" style="4"/>
    <col min="4368" max="4368" width="14.140625" style="4" bestFit="1" customWidth="1"/>
    <col min="4369" max="4370" width="11.42578125" style="4"/>
    <col min="4371" max="4371" width="9.42578125" style="4" customWidth="1"/>
    <col min="4372" max="4372" width="10" style="4" customWidth="1"/>
    <col min="4373" max="4604" width="11.42578125" style="4"/>
    <col min="4605" max="4605" width="7.5703125" style="4" customWidth="1"/>
    <col min="4606" max="4606" width="8" style="4" customWidth="1"/>
    <col min="4607" max="4607" width="8.7109375" style="4" customWidth="1"/>
    <col min="4608" max="4608" width="8.28515625" style="4" customWidth="1"/>
    <col min="4609" max="4609" width="12.28515625" style="4" bestFit="1" customWidth="1"/>
    <col min="4610" max="4610" width="9.7109375" style="4" customWidth="1"/>
    <col min="4611" max="4611" width="9.85546875" style="4" customWidth="1"/>
    <col min="4612" max="4612" width="10.140625" style="4" customWidth="1"/>
    <col min="4613" max="4613" width="11.42578125" style="4"/>
    <col min="4614" max="4614" width="8.140625" style="4" customWidth="1"/>
    <col min="4615" max="4615" width="9.28515625" style="4" customWidth="1"/>
    <col min="4616" max="4616" width="10.7109375" style="4" customWidth="1"/>
    <col min="4617" max="4617" width="11.85546875" style="4" bestFit="1" customWidth="1"/>
    <col min="4618" max="4618" width="9.5703125" style="4" customWidth="1"/>
    <col min="4619" max="4622" width="11.5703125" style="4" bestFit="1" customWidth="1"/>
    <col min="4623" max="4623" width="11.42578125" style="4"/>
    <col min="4624" max="4624" width="14.140625" style="4" bestFit="1" customWidth="1"/>
    <col min="4625" max="4626" width="11.42578125" style="4"/>
    <col min="4627" max="4627" width="9.42578125" style="4" customWidth="1"/>
    <col min="4628" max="4628" width="10" style="4" customWidth="1"/>
    <col min="4629" max="4860" width="11.42578125" style="4"/>
    <col min="4861" max="4861" width="7.5703125" style="4" customWidth="1"/>
    <col min="4862" max="4862" width="8" style="4" customWidth="1"/>
    <col min="4863" max="4863" width="8.7109375" style="4" customWidth="1"/>
    <col min="4864" max="4864" width="8.28515625" style="4" customWidth="1"/>
    <col min="4865" max="4865" width="12.28515625" style="4" bestFit="1" customWidth="1"/>
    <col min="4866" max="4866" width="9.7109375" style="4" customWidth="1"/>
    <col min="4867" max="4867" width="9.85546875" style="4" customWidth="1"/>
    <col min="4868" max="4868" width="10.140625" style="4" customWidth="1"/>
    <col min="4869" max="4869" width="11.42578125" style="4"/>
    <col min="4870" max="4870" width="8.140625" style="4" customWidth="1"/>
    <col min="4871" max="4871" width="9.28515625" style="4" customWidth="1"/>
    <col min="4872" max="4872" width="10.7109375" style="4" customWidth="1"/>
    <col min="4873" max="4873" width="11.85546875" style="4" bestFit="1" customWidth="1"/>
    <col min="4874" max="4874" width="9.5703125" style="4" customWidth="1"/>
    <col min="4875" max="4878" width="11.5703125" style="4" bestFit="1" customWidth="1"/>
    <col min="4879" max="4879" width="11.42578125" style="4"/>
    <col min="4880" max="4880" width="14.140625" style="4" bestFit="1" customWidth="1"/>
    <col min="4881" max="4882" width="11.42578125" style="4"/>
    <col min="4883" max="4883" width="9.42578125" style="4" customWidth="1"/>
    <col min="4884" max="4884" width="10" style="4" customWidth="1"/>
    <col min="4885" max="5116" width="11.42578125" style="4"/>
    <col min="5117" max="5117" width="7.5703125" style="4" customWidth="1"/>
    <col min="5118" max="5118" width="8" style="4" customWidth="1"/>
    <col min="5119" max="5119" width="8.7109375" style="4" customWidth="1"/>
    <col min="5120" max="5120" width="8.28515625" style="4" customWidth="1"/>
    <col min="5121" max="5121" width="12.28515625" style="4" bestFit="1" customWidth="1"/>
    <col min="5122" max="5122" width="9.7109375" style="4" customWidth="1"/>
    <col min="5123" max="5123" width="9.85546875" style="4" customWidth="1"/>
    <col min="5124" max="5124" width="10.140625" style="4" customWidth="1"/>
    <col min="5125" max="5125" width="11.42578125" style="4"/>
    <col min="5126" max="5126" width="8.140625" style="4" customWidth="1"/>
    <col min="5127" max="5127" width="9.28515625" style="4" customWidth="1"/>
    <col min="5128" max="5128" width="10.7109375" style="4" customWidth="1"/>
    <col min="5129" max="5129" width="11.85546875" style="4" bestFit="1" customWidth="1"/>
    <col min="5130" max="5130" width="9.5703125" style="4" customWidth="1"/>
    <col min="5131" max="5134" width="11.5703125" style="4" bestFit="1" customWidth="1"/>
    <col min="5135" max="5135" width="11.42578125" style="4"/>
    <col min="5136" max="5136" width="14.140625" style="4" bestFit="1" customWidth="1"/>
    <col min="5137" max="5138" width="11.42578125" style="4"/>
    <col min="5139" max="5139" width="9.42578125" style="4" customWidth="1"/>
    <col min="5140" max="5140" width="10" style="4" customWidth="1"/>
    <col min="5141" max="5372" width="11.42578125" style="4"/>
    <col min="5373" max="5373" width="7.5703125" style="4" customWidth="1"/>
    <col min="5374" max="5374" width="8" style="4" customWidth="1"/>
    <col min="5375" max="5375" width="8.7109375" style="4" customWidth="1"/>
    <col min="5376" max="5376" width="8.28515625" style="4" customWidth="1"/>
    <col min="5377" max="5377" width="12.28515625" style="4" bestFit="1" customWidth="1"/>
    <col min="5378" max="5378" width="9.7109375" style="4" customWidth="1"/>
    <col min="5379" max="5379" width="9.85546875" style="4" customWidth="1"/>
    <col min="5380" max="5380" width="10.140625" style="4" customWidth="1"/>
    <col min="5381" max="5381" width="11.42578125" style="4"/>
    <col min="5382" max="5382" width="8.140625" style="4" customWidth="1"/>
    <col min="5383" max="5383" width="9.28515625" style="4" customWidth="1"/>
    <col min="5384" max="5384" width="10.7109375" style="4" customWidth="1"/>
    <col min="5385" max="5385" width="11.85546875" style="4" bestFit="1" customWidth="1"/>
    <col min="5386" max="5386" width="9.5703125" style="4" customWidth="1"/>
    <col min="5387" max="5390" width="11.5703125" style="4" bestFit="1" customWidth="1"/>
    <col min="5391" max="5391" width="11.42578125" style="4"/>
    <col min="5392" max="5392" width="14.140625" style="4" bestFit="1" customWidth="1"/>
    <col min="5393" max="5394" width="11.42578125" style="4"/>
    <col min="5395" max="5395" width="9.42578125" style="4" customWidth="1"/>
    <col min="5396" max="5396" width="10" style="4" customWidth="1"/>
    <col min="5397" max="5628" width="11.42578125" style="4"/>
    <col min="5629" max="5629" width="7.5703125" style="4" customWidth="1"/>
    <col min="5630" max="5630" width="8" style="4" customWidth="1"/>
    <col min="5631" max="5631" width="8.7109375" style="4" customWidth="1"/>
    <col min="5632" max="5632" width="8.28515625" style="4" customWidth="1"/>
    <col min="5633" max="5633" width="12.28515625" style="4" bestFit="1" customWidth="1"/>
    <col min="5634" max="5634" width="9.7109375" style="4" customWidth="1"/>
    <col min="5635" max="5635" width="9.85546875" style="4" customWidth="1"/>
    <col min="5636" max="5636" width="10.140625" style="4" customWidth="1"/>
    <col min="5637" max="5637" width="11.42578125" style="4"/>
    <col min="5638" max="5638" width="8.140625" style="4" customWidth="1"/>
    <col min="5639" max="5639" width="9.28515625" style="4" customWidth="1"/>
    <col min="5640" max="5640" width="10.7109375" style="4" customWidth="1"/>
    <col min="5641" max="5641" width="11.85546875" style="4" bestFit="1" customWidth="1"/>
    <col min="5642" max="5642" width="9.5703125" style="4" customWidth="1"/>
    <col min="5643" max="5646" width="11.5703125" style="4" bestFit="1" customWidth="1"/>
    <col min="5647" max="5647" width="11.42578125" style="4"/>
    <col min="5648" max="5648" width="14.140625" style="4" bestFit="1" customWidth="1"/>
    <col min="5649" max="5650" width="11.42578125" style="4"/>
    <col min="5651" max="5651" width="9.42578125" style="4" customWidth="1"/>
    <col min="5652" max="5652" width="10" style="4" customWidth="1"/>
    <col min="5653" max="5884" width="11.42578125" style="4"/>
    <col min="5885" max="5885" width="7.5703125" style="4" customWidth="1"/>
    <col min="5886" max="5886" width="8" style="4" customWidth="1"/>
    <col min="5887" max="5887" width="8.7109375" style="4" customWidth="1"/>
    <col min="5888" max="5888" width="8.28515625" style="4" customWidth="1"/>
    <col min="5889" max="5889" width="12.28515625" style="4" bestFit="1" customWidth="1"/>
    <col min="5890" max="5890" width="9.7109375" style="4" customWidth="1"/>
    <col min="5891" max="5891" width="9.85546875" style="4" customWidth="1"/>
    <col min="5892" max="5892" width="10.140625" style="4" customWidth="1"/>
    <col min="5893" max="5893" width="11.42578125" style="4"/>
    <col min="5894" max="5894" width="8.140625" style="4" customWidth="1"/>
    <col min="5895" max="5895" width="9.28515625" style="4" customWidth="1"/>
    <col min="5896" max="5896" width="10.7109375" style="4" customWidth="1"/>
    <col min="5897" max="5897" width="11.85546875" style="4" bestFit="1" customWidth="1"/>
    <col min="5898" max="5898" width="9.5703125" style="4" customWidth="1"/>
    <col min="5899" max="5902" width="11.5703125" style="4" bestFit="1" customWidth="1"/>
    <col min="5903" max="5903" width="11.42578125" style="4"/>
    <col min="5904" max="5904" width="14.140625" style="4" bestFit="1" customWidth="1"/>
    <col min="5905" max="5906" width="11.42578125" style="4"/>
    <col min="5907" max="5907" width="9.42578125" style="4" customWidth="1"/>
    <col min="5908" max="5908" width="10" style="4" customWidth="1"/>
    <col min="5909" max="6140" width="11.42578125" style="4"/>
    <col min="6141" max="6141" width="7.5703125" style="4" customWidth="1"/>
    <col min="6142" max="6142" width="8" style="4" customWidth="1"/>
    <col min="6143" max="6143" width="8.7109375" style="4" customWidth="1"/>
    <col min="6144" max="6144" width="8.28515625" style="4" customWidth="1"/>
    <col min="6145" max="6145" width="12.28515625" style="4" bestFit="1" customWidth="1"/>
    <col min="6146" max="6146" width="9.7109375" style="4" customWidth="1"/>
    <col min="6147" max="6147" width="9.85546875" style="4" customWidth="1"/>
    <col min="6148" max="6148" width="10.140625" style="4" customWidth="1"/>
    <col min="6149" max="6149" width="11.42578125" style="4"/>
    <col min="6150" max="6150" width="8.140625" style="4" customWidth="1"/>
    <col min="6151" max="6151" width="9.28515625" style="4" customWidth="1"/>
    <col min="6152" max="6152" width="10.7109375" style="4" customWidth="1"/>
    <col min="6153" max="6153" width="11.85546875" style="4" bestFit="1" customWidth="1"/>
    <col min="6154" max="6154" width="9.5703125" style="4" customWidth="1"/>
    <col min="6155" max="6158" width="11.5703125" style="4" bestFit="1" customWidth="1"/>
    <col min="6159" max="6159" width="11.42578125" style="4"/>
    <col min="6160" max="6160" width="14.140625" style="4" bestFit="1" customWidth="1"/>
    <col min="6161" max="6162" width="11.42578125" style="4"/>
    <col min="6163" max="6163" width="9.42578125" style="4" customWidth="1"/>
    <col min="6164" max="6164" width="10" style="4" customWidth="1"/>
    <col min="6165" max="6396" width="11.42578125" style="4"/>
    <col min="6397" max="6397" width="7.5703125" style="4" customWidth="1"/>
    <col min="6398" max="6398" width="8" style="4" customWidth="1"/>
    <col min="6399" max="6399" width="8.7109375" style="4" customWidth="1"/>
    <col min="6400" max="6400" width="8.28515625" style="4" customWidth="1"/>
    <col min="6401" max="6401" width="12.28515625" style="4" bestFit="1" customWidth="1"/>
    <col min="6402" max="6402" width="9.7109375" style="4" customWidth="1"/>
    <col min="6403" max="6403" width="9.85546875" style="4" customWidth="1"/>
    <col min="6404" max="6404" width="10.140625" style="4" customWidth="1"/>
    <col min="6405" max="6405" width="11.42578125" style="4"/>
    <col min="6406" max="6406" width="8.140625" style="4" customWidth="1"/>
    <col min="6407" max="6407" width="9.28515625" style="4" customWidth="1"/>
    <col min="6408" max="6408" width="10.7109375" style="4" customWidth="1"/>
    <col min="6409" max="6409" width="11.85546875" style="4" bestFit="1" customWidth="1"/>
    <col min="6410" max="6410" width="9.5703125" style="4" customWidth="1"/>
    <col min="6411" max="6414" width="11.5703125" style="4" bestFit="1" customWidth="1"/>
    <col min="6415" max="6415" width="11.42578125" style="4"/>
    <col min="6416" max="6416" width="14.140625" style="4" bestFit="1" customWidth="1"/>
    <col min="6417" max="6418" width="11.42578125" style="4"/>
    <col min="6419" max="6419" width="9.42578125" style="4" customWidth="1"/>
    <col min="6420" max="6420" width="10" style="4" customWidth="1"/>
    <col min="6421" max="6652" width="11.42578125" style="4"/>
    <col min="6653" max="6653" width="7.5703125" style="4" customWidth="1"/>
    <col min="6654" max="6654" width="8" style="4" customWidth="1"/>
    <col min="6655" max="6655" width="8.7109375" style="4" customWidth="1"/>
    <col min="6656" max="6656" width="8.28515625" style="4" customWidth="1"/>
    <col min="6657" max="6657" width="12.28515625" style="4" bestFit="1" customWidth="1"/>
    <col min="6658" max="6658" width="9.7109375" style="4" customWidth="1"/>
    <col min="6659" max="6659" width="9.85546875" style="4" customWidth="1"/>
    <col min="6660" max="6660" width="10.140625" style="4" customWidth="1"/>
    <col min="6661" max="6661" width="11.42578125" style="4"/>
    <col min="6662" max="6662" width="8.140625" style="4" customWidth="1"/>
    <col min="6663" max="6663" width="9.28515625" style="4" customWidth="1"/>
    <col min="6664" max="6664" width="10.7109375" style="4" customWidth="1"/>
    <col min="6665" max="6665" width="11.85546875" style="4" bestFit="1" customWidth="1"/>
    <col min="6666" max="6666" width="9.5703125" style="4" customWidth="1"/>
    <col min="6667" max="6670" width="11.5703125" style="4" bestFit="1" customWidth="1"/>
    <col min="6671" max="6671" width="11.42578125" style="4"/>
    <col min="6672" max="6672" width="14.140625" style="4" bestFit="1" customWidth="1"/>
    <col min="6673" max="6674" width="11.42578125" style="4"/>
    <col min="6675" max="6675" width="9.42578125" style="4" customWidth="1"/>
    <col min="6676" max="6676" width="10" style="4" customWidth="1"/>
    <col min="6677" max="6908" width="11.42578125" style="4"/>
    <col min="6909" max="6909" width="7.5703125" style="4" customWidth="1"/>
    <col min="6910" max="6910" width="8" style="4" customWidth="1"/>
    <col min="6911" max="6911" width="8.7109375" style="4" customWidth="1"/>
    <col min="6912" max="6912" width="8.28515625" style="4" customWidth="1"/>
    <col min="6913" max="6913" width="12.28515625" style="4" bestFit="1" customWidth="1"/>
    <col min="6914" max="6914" width="9.7109375" style="4" customWidth="1"/>
    <col min="6915" max="6915" width="9.85546875" style="4" customWidth="1"/>
    <col min="6916" max="6916" width="10.140625" style="4" customWidth="1"/>
    <col min="6917" max="6917" width="11.42578125" style="4"/>
    <col min="6918" max="6918" width="8.140625" style="4" customWidth="1"/>
    <col min="6919" max="6919" width="9.28515625" style="4" customWidth="1"/>
    <col min="6920" max="6920" width="10.7109375" style="4" customWidth="1"/>
    <col min="6921" max="6921" width="11.85546875" style="4" bestFit="1" customWidth="1"/>
    <col min="6922" max="6922" width="9.5703125" style="4" customWidth="1"/>
    <col min="6923" max="6926" width="11.5703125" style="4" bestFit="1" customWidth="1"/>
    <col min="6927" max="6927" width="11.42578125" style="4"/>
    <col min="6928" max="6928" width="14.140625" style="4" bestFit="1" customWidth="1"/>
    <col min="6929" max="6930" width="11.42578125" style="4"/>
    <col min="6931" max="6931" width="9.42578125" style="4" customWidth="1"/>
    <col min="6932" max="6932" width="10" style="4" customWidth="1"/>
    <col min="6933" max="7164" width="11.42578125" style="4"/>
    <col min="7165" max="7165" width="7.5703125" style="4" customWidth="1"/>
    <col min="7166" max="7166" width="8" style="4" customWidth="1"/>
    <col min="7167" max="7167" width="8.7109375" style="4" customWidth="1"/>
    <col min="7168" max="7168" width="8.28515625" style="4" customWidth="1"/>
    <col min="7169" max="7169" width="12.28515625" style="4" bestFit="1" customWidth="1"/>
    <col min="7170" max="7170" width="9.7109375" style="4" customWidth="1"/>
    <col min="7171" max="7171" width="9.85546875" style="4" customWidth="1"/>
    <col min="7172" max="7172" width="10.140625" style="4" customWidth="1"/>
    <col min="7173" max="7173" width="11.42578125" style="4"/>
    <col min="7174" max="7174" width="8.140625" style="4" customWidth="1"/>
    <col min="7175" max="7175" width="9.28515625" style="4" customWidth="1"/>
    <col min="7176" max="7176" width="10.7109375" style="4" customWidth="1"/>
    <col min="7177" max="7177" width="11.85546875" style="4" bestFit="1" customWidth="1"/>
    <col min="7178" max="7178" width="9.5703125" style="4" customWidth="1"/>
    <col min="7179" max="7182" width="11.5703125" style="4" bestFit="1" customWidth="1"/>
    <col min="7183" max="7183" width="11.42578125" style="4"/>
    <col min="7184" max="7184" width="14.140625" style="4" bestFit="1" customWidth="1"/>
    <col min="7185" max="7186" width="11.42578125" style="4"/>
    <col min="7187" max="7187" width="9.42578125" style="4" customWidth="1"/>
    <col min="7188" max="7188" width="10" style="4" customWidth="1"/>
    <col min="7189" max="7420" width="11.42578125" style="4"/>
    <col min="7421" max="7421" width="7.5703125" style="4" customWidth="1"/>
    <col min="7422" max="7422" width="8" style="4" customWidth="1"/>
    <col min="7423" max="7423" width="8.7109375" style="4" customWidth="1"/>
    <col min="7424" max="7424" width="8.28515625" style="4" customWidth="1"/>
    <col min="7425" max="7425" width="12.28515625" style="4" bestFit="1" customWidth="1"/>
    <col min="7426" max="7426" width="9.7109375" style="4" customWidth="1"/>
    <col min="7427" max="7427" width="9.85546875" style="4" customWidth="1"/>
    <col min="7428" max="7428" width="10.140625" style="4" customWidth="1"/>
    <col min="7429" max="7429" width="11.42578125" style="4"/>
    <col min="7430" max="7430" width="8.140625" style="4" customWidth="1"/>
    <col min="7431" max="7431" width="9.28515625" style="4" customWidth="1"/>
    <col min="7432" max="7432" width="10.7109375" style="4" customWidth="1"/>
    <col min="7433" max="7433" width="11.85546875" style="4" bestFit="1" customWidth="1"/>
    <col min="7434" max="7434" width="9.5703125" style="4" customWidth="1"/>
    <col min="7435" max="7438" width="11.5703125" style="4" bestFit="1" customWidth="1"/>
    <col min="7439" max="7439" width="11.42578125" style="4"/>
    <col min="7440" max="7440" width="14.140625" style="4" bestFit="1" customWidth="1"/>
    <col min="7441" max="7442" width="11.42578125" style="4"/>
    <col min="7443" max="7443" width="9.42578125" style="4" customWidth="1"/>
    <col min="7444" max="7444" width="10" style="4" customWidth="1"/>
    <col min="7445" max="7676" width="11.42578125" style="4"/>
    <col min="7677" max="7677" width="7.5703125" style="4" customWidth="1"/>
    <col min="7678" max="7678" width="8" style="4" customWidth="1"/>
    <col min="7679" max="7679" width="8.7109375" style="4" customWidth="1"/>
    <col min="7680" max="7680" width="8.28515625" style="4" customWidth="1"/>
    <col min="7681" max="7681" width="12.28515625" style="4" bestFit="1" customWidth="1"/>
    <col min="7682" max="7682" width="9.7109375" style="4" customWidth="1"/>
    <col min="7683" max="7683" width="9.85546875" style="4" customWidth="1"/>
    <col min="7684" max="7684" width="10.140625" style="4" customWidth="1"/>
    <col min="7685" max="7685" width="11.42578125" style="4"/>
    <col min="7686" max="7686" width="8.140625" style="4" customWidth="1"/>
    <col min="7687" max="7687" width="9.28515625" style="4" customWidth="1"/>
    <col min="7688" max="7688" width="10.7109375" style="4" customWidth="1"/>
    <col min="7689" max="7689" width="11.85546875" style="4" bestFit="1" customWidth="1"/>
    <col min="7690" max="7690" width="9.5703125" style="4" customWidth="1"/>
    <col min="7691" max="7694" width="11.5703125" style="4" bestFit="1" customWidth="1"/>
    <col min="7695" max="7695" width="11.42578125" style="4"/>
    <col min="7696" max="7696" width="14.140625" style="4" bestFit="1" customWidth="1"/>
    <col min="7697" max="7698" width="11.42578125" style="4"/>
    <col min="7699" max="7699" width="9.42578125" style="4" customWidth="1"/>
    <col min="7700" max="7700" width="10" style="4" customWidth="1"/>
    <col min="7701" max="7932" width="11.42578125" style="4"/>
    <col min="7933" max="7933" width="7.5703125" style="4" customWidth="1"/>
    <col min="7934" max="7934" width="8" style="4" customWidth="1"/>
    <col min="7935" max="7935" width="8.7109375" style="4" customWidth="1"/>
    <col min="7936" max="7936" width="8.28515625" style="4" customWidth="1"/>
    <col min="7937" max="7937" width="12.28515625" style="4" bestFit="1" customWidth="1"/>
    <col min="7938" max="7938" width="9.7109375" style="4" customWidth="1"/>
    <col min="7939" max="7939" width="9.85546875" style="4" customWidth="1"/>
    <col min="7940" max="7940" width="10.140625" style="4" customWidth="1"/>
    <col min="7941" max="7941" width="11.42578125" style="4"/>
    <col min="7942" max="7942" width="8.140625" style="4" customWidth="1"/>
    <col min="7943" max="7943" width="9.28515625" style="4" customWidth="1"/>
    <col min="7944" max="7944" width="10.7109375" style="4" customWidth="1"/>
    <col min="7945" max="7945" width="11.85546875" style="4" bestFit="1" customWidth="1"/>
    <col min="7946" max="7946" width="9.5703125" style="4" customWidth="1"/>
    <col min="7947" max="7950" width="11.5703125" style="4" bestFit="1" customWidth="1"/>
    <col min="7951" max="7951" width="11.42578125" style="4"/>
    <col min="7952" max="7952" width="14.140625" style="4" bestFit="1" customWidth="1"/>
    <col min="7953" max="7954" width="11.42578125" style="4"/>
    <col min="7955" max="7955" width="9.42578125" style="4" customWidth="1"/>
    <col min="7956" max="7956" width="10" style="4" customWidth="1"/>
    <col min="7957" max="8188" width="11.42578125" style="4"/>
    <col min="8189" max="8189" width="7.5703125" style="4" customWidth="1"/>
    <col min="8190" max="8190" width="8" style="4" customWidth="1"/>
    <col min="8191" max="8191" width="8.7109375" style="4" customWidth="1"/>
    <col min="8192" max="8192" width="8.28515625" style="4" customWidth="1"/>
    <col min="8193" max="8193" width="12.28515625" style="4" bestFit="1" customWidth="1"/>
    <col min="8194" max="8194" width="9.7109375" style="4" customWidth="1"/>
    <col min="8195" max="8195" width="9.85546875" style="4" customWidth="1"/>
    <col min="8196" max="8196" width="10.140625" style="4" customWidth="1"/>
    <col min="8197" max="8197" width="11.42578125" style="4"/>
    <col min="8198" max="8198" width="8.140625" style="4" customWidth="1"/>
    <col min="8199" max="8199" width="9.28515625" style="4" customWidth="1"/>
    <col min="8200" max="8200" width="10.7109375" style="4" customWidth="1"/>
    <col min="8201" max="8201" width="11.85546875" style="4" bestFit="1" customWidth="1"/>
    <col min="8202" max="8202" width="9.5703125" style="4" customWidth="1"/>
    <col min="8203" max="8206" width="11.5703125" style="4" bestFit="1" customWidth="1"/>
    <col min="8207" max="8207" width="11.42578125" style="4"/>
    <col min="8208" max="8208" width="14.140625" style="4" bestFit="1" customWidth="1"/>
    <col min="8209" max="8210" width="11.42578125" style="4"/>
    <col min="8211" max="8211" width="9.42578125" style="4" customWidth="1"/>
    <col min="8212" max="8212" width="10" style="4" customWidth="1"/>
    <col min="8213" max="8444" width="11.42578125" style="4"/>
    <col min="8445" max="8445" width="7.5703125" style="4" customWidth="1"/>
    <col min="8446" max="8446" width="8" style="4" customWidth="1"/>
    <col min="8447" max="8447" width="8.7109375" style="4" customWidth="1"/>
    <col min="8448" max="8448" width="8.28515625" style="4" customWidth="1"/>
    <col min="8449" max="8449" width="12.28515625" style="4" bestFit="1" customWidth="1"/>
    <col min="8450" max="8450" width="9.7109375" style="4" customWidth="1"/>
    <col min="8451" max="8451" width="9.85546875" style="4" customWidth="1"/>
    <col min="8452" max="8452" width="10.140625" style="4" customWidth="1"/>
    <col min="8453" max="8453" width="11.42578125" style="4"/>
    <col min="8454" max="8454" width="8.140625" style="4" customWidth="1"/>
    <col min="8455" max="8455" width="9.28515625" style="4" customWidth="1"/>
    <col min="8456" max="8456" width="10.7109375" style="4" customWidth="1"/>
    <col min="8457" max="8457" width="11.85546875" style="4" bestFit="1" customWidth="1"/>
    <col min="8458" max="8458" width="9.5703125" style="4" customWidth="1"/>
    <col min="8459" max="8462" width="11.5703125" style="4" bestFit="1" customWidth="1"/>
    <col min="8463" max="8463" width="11.42578125" style="4"/>
    <col min="8464" max="8464" width="14.140625" style="4" bestFit="1" customWidth="1"/>
    <col min="8465" max="8466" width="11.42578125" style="4"/>
    <col min="8467" max="8467" width="9.42578125" style="4" customWidth="1"/>
    <col min="8468" max="8468" width="10" style="4" customWidth="1"/>
    <col min="8469" max="8700" width="11.42578125" style="4"/>
    <col min="8701" max="8701" width="7.5703125" style="4" customWidth="1"/>
    <col min="8702" max="8702" width="8" style="4" customWidth="1"/>
    <col min="8703" max="8703" width="8.7109375" style="4" customWidth="1"/>
    <col min="8704" max="8704" width="8.28515625" style="4" customWidth="1"/>
    <col min="8705" max="8705" width="12.28515625" style="4" bestFit="1" customWidth="1"/>
    <col min="8706" max="8706" width="9.7109375" style="4" customWidth="1"/>
    <col min="8707" max="8707" width="9.85546875" style="4" customWidth="1"/>
    <col min="8708" max="8708" width="10.140625" style="4" customWidth="1"/>
    <col min="8709" max="8709" width="11.42578125" style="4"/>
    <col min="8710" max="8710" width="8.140625" style="4" customWidth="1"/>
    <col min="8711" max="8711" width="9.28515625" style="4" customWidth="1"/>
    <col min="8712" max="8712" width="10.7109375" style="4" customWidth="1"/>
    <col min="8713" max="8713" width="11.85546875" style="4" bestFit="1" customWidth="1"/>
    <col min="8714" max="8714" width="9.5703125" style="4" customWidth="1"/>
    <col min="8715" max="8718" width="11.5703125" style="4" bestFit="1" customWidth="1"/>
    <col min="8719" max="8719" width="11.42578125" style="4"/>
    <col min="8720" max="8720" width="14.140625" style="4" bestFit="1" customWidth="1"/>
    <col min="8721" max="8722" width="11.42578125" style="4"/>
    <col min="8723" max="8723" width="9.42578125" style="4" customWidth="1"/>
    <col min="8724" max="8724" width="10" style="4" customWidth="1"/>
    <col min="8725" max="8956" width="11.42578125" style="4"/>
    <col min="8957" max="8957" width="7.5703125" style="4" customWidth="1"/>
    <col min="8958" max="8958" width="8" style="4" customWidth="1"/>
    <col min="8959" max="8959" width="8.7109375" style="4" customWidth="1"/>
    <col min="8960" max="8960" width="8.28515625" style="4" customWidth="1"/>
    <col min="8961" max="8961" width="12.28515625" style="4" bestFit="1" customWidth="1"/>
    <col min="8962" max="8962" width="9.7109375" style="4" customWidth="1"/>
    <col min="8963" max="8963" width="9.85546875" style="4" customWidth="1"/>
    <col min="8964" max="8964" width="10.140625" style="4" customWidth="1"/>
    <col min="8965" max="8965" width="11.42578125" style="4"/>
    <col min="8966" max="8966" width="8.140625" style="4" customWidth="1"/>
    <col min="8967" max="8967" width="9.28515625" style="4" customWidth="1"/>
    <col min="8968" max="8968" width="10.7109375" style="4" customWidth="1"/>
    <col min="8969" max="8969" width="11.85546875" style="4" bestFit="1" customWidth="1"/>
    <col min="8970" max="8970" width="9.5703125" style="4" customWidth="1"/>
    <col min="8971" max="8974" width="11.5703125" style="4" bestFit="1" customWidth="1"/>
    <col min="8975" max="8975" width="11.42578125" style="4"/>
    <col min="8976" max="8976" width="14.140625" style="4" bestFit="1" customWidth="1"/>
    <col min="8977" max="8978" width="11.42578125" style="4"/>
    <col min="8979" max="8979" width="9.42578125" style="4" customWidth="1"/>
    <col min="8980" max="8980" width="10" style="4" customWidth="1"/>
    <col min="8981" max="9212" width="11.42578125" style="4"/>
    <col min="9213" max="9213" width="7.5703125" style="4" customWidth="1"/>
    <col min="9214" max="9214" width="8" style="4" customWidth="1"/>
    <col min="9215" max="9215" width="8.7109375" style="4" customWidth="1"/>
    <col min="9216" max="9216" width="8.28515625" style="4" customWidth="1"/>
    <col min="9217" max="9217" width="12.28515625" style="4" bestFit="1" customWidth="1"/>
    <col min="9218" max="9218" width="9.7109375" style="4" customWidth="1"/>
    <col min="9219" max="9219" width="9.85546875" style="4" customWidth="1"/>
    <col min="9220" max="9220" width="10.140625" style="4" customWidth="1"/>
    <col min="9221" max="9221" width="11.42578125" style="4"/>
    <col min="9222" max="9222" width="8.140625" style="4" customWidth="1"/>
    <col min="9223" max="9223" width="9.28515625" style="4" customWidth="1"/>
    <col min="9224" max="9224" width="10.7109375" style="4" customWidth="1"/>
    <col min="9225" max="9225" width="11.85546875" style="4" bestFit="1" customWidth="1"/>
    <col min="9226" max="9226" width="9.5703125" style="4" customWidth="1"/>
    <col min="9227" max="9230" width="11.5703125" style="4" bestFit="1" customWidth="1"/>
    <col min="9231" max="9231" width="11.42578125" style="4"/>
    <col min="9232" max="9232" width="14.140625" style="4" bestFit="1" customWidth="1"/>
    <col min="9233" max="9234" width="11.42578125" style="4"/>
    <col min="9235" max="9235" width="9.42578125" style="4" customWidth="1"/>
    <col min="9236" max="9236" width="10" style="4" customWidth="1"/>
    <col min="9237" max="9468" width="11.42578125" style="4"/>
    <col min="9469" max="9469" width="7.5703125" style="4" customWidth="1"/>
    <col min="9470" max="9470" width="8" style="4" customWidth="1"/>
    <col min="9471" max="9471" width="8.7109375" style="4" customWidth="1"/>
    <col min="9472" max="9472" width="8.28515625" style="4" customWidth="1"/>
    <col min="9473" max="9473" width="12.28515625" style="4" bestFit="1" customWidth="1"/>
    <col min="9474" max="9474" width="9.7109375" style="4" customWidth="1"/>
    <col min="9475" max="9475" width="9.85546875" style="4" customWidth="1"/>
    <col min="9476" max="9476" width="10.140625" style="4" customWidth="1"/>
    <col min="9477" max="9477" width="11.42578125" style="4"/>
    <col min="9478" max="9478" width="8.140625" style="4" customWidth="1"/>
    <col min="9479" max="9479" width="9.28515625" style="4" customWidth="1"/>
    <col min="9480" max="9480" width="10.7109375" style="4" customWidth="1"/>
    <col min="9481" max="9481" width="11.85546875" style="4" bestFit="1" customWidth="1"/>
    <col min="9482" max="9482" width="9.5703125" style="4" customWidth="1"/>
    <col min="9483" max="9486" width="11.5703125" style="4" bestFit="1" customWidth="1"/>
    <col min="9487" max="9487" width="11.42578125" style="4"/>
    <col min="9488" max="9488" width="14.140625" style="4" bestFit="1" customWidth="1"/>
    <col min="9489" max="9490" width="11.42578125" style="4"/>
    <col min="9491" max="9491" width="9.42578125" style="4" customWidth="1"/>
    <col min="9492" max="9492" width="10" style="4" customWidth="1"/>
    <col min="9493" max="9724" width="11.42578125" style="4"/>
    <col min="9725" max="9725" width="7.5703125" style="4" customWidth="1"/>
    <col min="9726" max="9726" width="8" style="4" customWidth="1"/>
    <col min="9727" max="9727" width="8.7109375" style="4" customWidth="1"/>
    <col min="9728" max="9728" width="8.28515625" style="4" customWidth="1"/>
    <col min="9729" max="9729" width="12.28515625" style="4" bestFit="1" customWidth="1"/>
    <col min="9730" max="9730" width="9.7109375" style="4" customWidth="1"/>
    <col min="9731" max="9731" width="9.85546875" style="4" customWidth="1"/>
    <col min="9732" max="9732" width="10.140625" style="4" customWidth="1"/>
    <col min="9733" max="9733" width="11.42578125" style="4"/>
    <col min="9734" max="9734" width="8.140625" style="4" customWidth="1"/>
    <col min="9735" max="9735" width="9.28515625" style="4" customWidth="1"/>
    <col min="9736" max="9736" width="10.7109375" style="4" customWidth="1"/>
    <col min="9737" max="9737" width="11.85546875" style="4" bestFit="1" customWidth="1"/>
    <col min="9738" max="9738" width="9.5703125" style="4" customWidth="1"/>
    <col min="9739" max="9742" width="11.5703125" style="4" bestFit="1" customWidth="1"/>
    <col min="9743" max="9743" width="11.42578125" style="4"/>
    <col min="9744" max="9744" width="14.140625" style="4" bestFit="1" customWidth="1"/>
    <col min="9745" max="9746" width="11.42578125" style="4"/>
    <col min="9747" max="9747" width="9.42578125" style="4" customWidth="1"/>
    <col min="9748" max="9748" width="10" style="4" customWidth="1"/>
    <col min="9749" max="9980" width="11.42578125" style="4"/>
    <col min="9981" max="9981" width="7.5703125" style="4" customWidth="1"/>
    <col min="9982" max="9982" width="8" style="4" customWidth="1"/>
    <col min="9983" max="9983" width="8.7109375" style="4" customWidth="1"/>
    <col min="9984" max="9984" width="8.28515625" style="4" customWidth="1"/>
    <col min="9985" max="9985" width="12.28515625" style="4" bestFit="1" customWidth="1"/>
    <col min="9986" max="9986" width="9.7109375" style="4" customWidth="1"/>
    <col min="9987" max="9987" width="9.85546875" style="4" customWidth="1"/>
    <col min="9988" max="9988" width="10.140625" style="4" customWidth="1"/>
    <col min="9989" max="9989" width="11.42578125" style="4"/>
    <col min="9990" max="9990" width="8.140625" style="4" customWidth="1"/>
    <col min="9991" max="9991" width="9.28515625" style="4" customWidth="1"/>
    <col min="9992" max="9992" width="10.7109375" style="4" customWidth="1"/>
    <col min="9993" max="9993" width="11.85546875" style="4" bestFit="1" customWidth="1"/>
    <col min="9994" max="9994" width="9.5703125" style="4" customWidth="1"/>
    <col min="9995" max="9998" width="11.5703125" style="4" bestFit="1" customWidth="1"/>
    <col min="9999" max="9999" width="11.42578125" style="4"/>
    <col min="10000" max="10000" width="14.140625" style="4" bestFit="1" customWidth="1"/>
    <col min="10001" max="10002" width="11.42578125" style="4"/>
    <col min="10003" max="10003" width="9.42578125" style="4" customWidth="1"/>
    <col min="10004" max="10004" width="10" style="4" customWidth="1"/>
    <col min="10005" max="10236" width="11.42578125" style="4"/>
    <col min="10237" max="10237" width="7.5703125" style="4" customWidth="1"/>
    <col min="10238" max="10238" width="8" style="4" customWidth="1"/>
    <col min="10239" max="10239" width="8.7109375" style="4" customWidth="1"/>
    <col min="10240" max="10240" width="8.28515625" style="4" customWidth="1"/>
    <col min="10241" max="10241" width="12.28515625" style="4" bestFit="1" customWidth="1"/>
    <col min="10242" max="10242" width="9.7109375" style="4" customWidth="1"/>
    <col min="10243" max="10243" width="9.85546875" style="4" customWidth="1"/>
    <col min="10244" max="10244" width="10.140625" style="4" customWidth="1"/>
    <col min="10245" max="10245" width="11.42578125" style="4"/>
    <col min="10246" max="10246" width="8.140625" style="4" customWidth="1"/>
    <col min="10247" max="10247" width="9.28515625" style="4" customWidth="1"/>
    <col min="10248" max="10248" width="10.7109375" style="4" customWidth="1"/>
    <col min="10249" max="10249" width="11.85546875" style="4" bestFit="1" customWidth="1"/>
    <col min="10250" max="10250" width="9.5703125" style="4" customWidth="1"/>
    <col min="10251" max="10254" width="11.5703125" style="4" bestFit="1" customWidth="1"/>
    <col min="10255" max="10255" width="11.42578125" style="4"/>
    <col min="10256" max="10256" width="14.140625" style="4" bestFit="1" customWidth="1"/>
    <col min="10257" max="10258" width="11.42578125" style="4"/>
    <col min="10259" max="10259" width="9.42578125" style="4" customWidth="1"/>
    <col min="10260" max="10260" width="10" style="4" customWidth="1"/>
    <col min="10261" max="10492" width="11.42578125" style="4"/>
    <col min="10493" max="10493" width="7.5703125" style="4" customWidth="1"/>
    <col min="10494" max="10494" width="8" style="4" customWidth="1"/>
    <col min="10495" max="10495" width="8.7109375" style="4" customWidth="1"/>
    <col min="10496" max="10496" width="8.28515625" style="4" customWidth="1"/>
    <col min="10497" max="10497" width="12.28515625" style="4" bestFit="1" customWidth="1"/>
    <col min="10498" max="10498" width="9.7109375" style="4" customWidth="1"/>
    <col min="10499" max="10499" width="9.85546875" style="4" customWidth="1"/>
    <col min="10500" max="10500" width="10.140625" style="4" customWidth="1"/>
    <col min="10501" max="10501" width="11.42578125" style="4"/>
    <col min="10502" max="10502" width="8.140625" style="4" customWidth="1"/>
    <col min="10503" max="10503" width="9.28515625" style="4" customWidth="1"/>
    <col min="10504" max="10504" width="10.7109375" style="4" customWidth="1"/>
    <col min="10505" max="10505" width="11.85546875" style="4" bestFit="1" customWidth="1"/>
    <col min="10506" max="10506" width="9.5703125" style="4" customWidth="1"/>
    <col min="10507" max="10510" width="11.5703125" style="4" bestFit="1" customWidth="1"/>
    <col min="10511" max="10511" width="11.42578125" style="4"/>
    <col min="10512" max="10512" width="14.140625" style="4" bestFit="1" customWidth="1"/>
    <col min="10513" max="10514" width="11.42578125" style="4"/>
    <col min="10515" max="10515" width="9.42578125" style="4" customWidth="1"/>
    <col min="10516" max="10516" width="10" style="4" customWidth="1"/>
    <col min="10517" max="10748" width="11.42578125" style="4"/>
    <col min="10749" max="10749" width="7.5703125" style="4" customWidth="1"/>
    <col min="10750" max="10750" width="8" style="4" customWidth="1"/>
    <col min="10751" max="10751" width="8.7109375" style="4" customWidth="1"/>
    <col min="10752" max="10752" width="8.28515625" style="4" customWidth="1"/>
    <col min="10753" max="10753" width="12.28515625" style="4" bestFit="1" customWidth="1"/>
    <col min="10754" max="10754" width="9.7109375" style="4" customWidth="1"/>
    <col min="10755" max="10755" width="9.85546875" style="4" customWidth="1"/>
    <col min="10756" max="10756" width="10.140625" style="4" customWidth="1"/>
    <col min="10757" max="10757" width="11.42578125" style="4"/>
    <col min="10758" max="10758" width="8.140625" style="4" customWidth="1"/>
    <col min="10759" max="10759" width="9.28515625" style="4" customWidth="1"/>
    <col min="10760" max="10760" width="10.7109375" style="4" customWidth="1"/>
    <col min="10761" max="10761" width="11.85546875" style="4" bestFit="1" customWidth="1"/>
    <col min="10762" max="10762" width="9.5703125" style="4" customWidth="1"/>
    <col min="10763" max="10766" width="11.5703125" style="4" bestFit="1" customWidth="1"/>
    <col min="10767" max="10767" width="11.42578125" style="4"/>
    <col min="10768" max="10768" width="14.140625" style="4" bestFit="1" customWidth="1"/>
    <col min="10769" max="10770" width="11.42578125" style="4"/>
    <col min="10771" max="10771" width="9.42578125" style="4" customWidth="1"/>
    <col min="10772" max="10772" width="10" style="4" customWidth="1"/>
    <col min="10773" max="11004" width="11.42578125" style="4"/>
    <col min="11005" max="11005" width="7.5703125" style="4" customWidth="1"/>
    <col min="11006" max="11006" width="8" style="4" customWidth="1"/>
    <col min="11007" max="11007" width="8.7109375" style="4" customWidth="1"/>
    <col min="11008" max="11008" width="8.28515625" style="4" customWidth="1"/>
    <col min="11009" max="11009" width="12.28515625" style="4" bestFit="1" customWidth="1"/>
    <col min="11010" max="11010" width="9.7109375" style="4" customWidth="1"/>
    <col min="11011" max="11011" width="9.85546875" style="4" customWidth="1"/>
    <col min="11012" max="11012" width="10.140625" style="4" customWidth="1"/>
    <col min="11013" max="11013" width="11.42578125" style="4"/>
    <col min="11014" max="11014" width="8.140625" style="4" customWidth="1"/>
    <col min="11015" max="11015" width="9.28515625" style="4" customWidth="1"/>
    <col min="11016" max="11016" width="10.7109375" style="4" customWidth="1"/>
    <col min="11017" max="11017" width="11.85546875" style="4" bestFit="1" customWidth="1"/>
    <col min="11018" max="11018" width="9.5703125" style="4" customWidth="1"/>
    <col min="11019" max="11022" width="11.5703125" style="4" bestFit="1" customWidth="1"/>
    <col min="11023" max="11023" width="11.42578125" style="4"/>
    <col min="11024" max="11024" width="14.140625" style="4" bestFit="1" customWidth="1"/>
    <col min="11025" max="11026" width="11.42578125" style="4"/>
    <col min="11027" max="11027" width="9.42578125" style="4" customWidth="1"/>
    <col min="11028" max="11028" width="10" style="4" customWidth="1"/>
    <col min="11029" max="11260" width="11.42578125" style="4"/>
    <col min="11261" max="11261" width="7.5703125" style="4" customWidth="1"/>
    <col min="11262" max="11262" width="8" style="4" customWidth="1"/>
    <col min="11263" max="11263" width="8.7109375" style="4" customWidth="1"/>
    <col min="11264" max="11264" width="8.28515625" style="4" customWidth="1"/>
    <col min="11265" max="11265" width="12.28515625" style="4" bestFit="1" customWidth="1"/>
    <col min="11266" max="11266" width="9.7109375" style="4" customWidth="1"/>
    <col min="11267" max="11267" width="9.85546875" style="4" customWidth="1"/>
    <col min="11268" max="11268" width="10.140625" style="4" customWidth="1"/>
    <col min="11269" max="11269" width="11.42578125" style="4"/>
    <col min="11270" max="11270" width="8.140625" style="4" customWidth="1"/>
    <col min="11271" max="11271" width="9.28515625" style="4" customWidth="1"/>
    <col min="11272" max="11272" width="10.7109375" style="4" customWidth="1"/>
    <col min="11273" max="11273" width="11.85546875" style="4" bestFit="1" customWidth="1"/>
    <col min="11274" max="11274" width="9.5703125" style="4" customWidth="1"/>
    <col min="11275" max="11278" width="11.5703125" style="4" bestFit="1" customWidth="1"/>
    <col min="11279" max="11279" width="11.42578125" style="4"/>
    <col min="11280" max="11280" width="14.140625" style="4" bestFit="1" customWidth="1"/>
    <col min="11281" max="11282" width="11.42578125" style="4"/>
    <col min="11283" max="11283" width="9.42578125" style="4" customWidth="1"/>
    <col min="11284" max="11284" width="10" style="4" customWidth="1"/>
    <col min="11285" max="11516" width="11.42578125" style="4"/>
    <col min="11517" max="11517" width="7.5703125" style="4" customWidth="1"/>
    <col min="11518" max="11518" width="8" style="4" customWidth="1"/>
    <col min="11519" max="11519" width="8.7109375" style="4" customWidth="1"/>
    <col min="11520" max="11520" width="8.28515625" style="4" customWidth="1"/>
    <col min="11521" max="11521" width="12.28515625" style="4" bestFit="1" customWidth="1"/>
    <col min="11522" max="11522" width="9.7109375" style="4" customWidth="1"/>
    <col min="11523" max="11523" width="9.85546875" style="4" customWidth="1"/>
    <col min="11524" max="11524" width="10.140625" style="4" customWidth="1"/>
    <col min="11525" max="11525" width="11.42578125" style="4"/>
    <col min="11526" max="11526" width="8.140625" style="4" customWidth="1"/>
    <col min="11527" max="11527" width="9.28515625" style="4" customWidth="1"/>
    <col min="11528" max="11528" width="10.7109375" style="4" customWidth="1"/>
    <col min="11529" max="11529" width="11.85546875" style="4" bestFit="1" customWidth="1"/>
    <col min="11530" max="11530" width="9.5703125" style="4" customWidth="1"/>
    <col min="11531" max="11534" width="11.5703125" style="4" bestFit="1" customWidth="1"/>
    <col min="11535" max="11535" width="11.42578125" style="4"/>
    <col min="11536" max="11536" width="14.140625" style="4" bestFit="1" customWidth="1"/>
    <col min="11537" max="11538" width="11.42578125" style="4"/>
    <col min="11539" max="11539" width="9.42578125" style="4" customWidth="1"/>
    <col min="11540" max="11540" width="10" style="4" customWidth="1"/>
    <col min="11541" max="11772" width="11.42578125" style="4"/>
    <col min="11773" max="11773" width="7.5703125" style="4" customWidth="1"/>
    <col min="11774" max="11774" width="8" style="4" customWidth="1"/>
    <col min="11775" max="11775" width="8.7109375" style="4" customWidth="1"/>
    <col min="11776" max="11776" width="8.28515625" style="4" customWidth="1"/>
    <col min="11777" max="11777" width="12.28515625" style="4" bestFit="1" customWidth="1"/>
    <col min="11778" max="11778" width="9.7109375" style="4" customWidth="1"/>
    <col min="11779" max="11779" width="9.85546875" style="4" customWidth="1"/>
    <col min="11780" max="11780" width="10.140625" style="4" customWidth="1"/>
    <col min="11781" max="11781" width="11.42578125" style="4"/>
    <col min="11782" max="11782" width="8.140625" style="4" customWidth="1"/>
    <col min="11783" max="11783" width="9.28515625" style="4" customWidth="1"/>
    <col min="11784" max="11784" width="10.7109375" style="4" customWidth="1"/>
    <col min="11785" max="11785" width="11.85546875" style="4" bestFit="1" customWidth="1"/>
    <col min="11786" max="11786" width="9.5703125" style="4" customWidth="1"/>
    <col min="11787" max="11790" width="11.5703125" style="4" bestFit="1" customWidth="1"/>
    <col min="11791" max="11791" width="11.42578125" style="4"/>
    <col min="11792" max="11792" width="14.140625" style="4" bestFit="1" customWidth="1"/>
    <col min="11793" max="11794" width="11.42578125" style="4"/>
    <col min="11795" max="11795" width="9.42578125" style="4" customWidth="1"/>
    <col min="11796" max="11796" width="10" style="4" customWidth="1"/>
    <col min="11797" max="12028" width="11.42578125" style="4"/>
    <col min="12029" max="12029" width="7.5703125" style="4" customWidth="1"/>
    <col min="12030" max="12030" width="8" style="4" customWidth="1"/>
    <col min="12031" max="12031" width="8.7109375" style="4" customWidth="1"/>
    <col min="12032" max="12032" width="8.28515625" style="4" customWidth="1"/>
    <col min="12033" max="12033" width="12.28515625" style="4" bestFit="1" customWidth="1"/>
    <col min="12034" max="12034" width="9.7109375" style="4" customWidth="1"/>
    <col min="12035" max="12035" width="9.85546875" style="4" customWidth="1"/>
    <col min="12036" max="12036" width="10.140625" style="4" customWidth="1"/>
    <col min="12037" max="12037" width="11.42578125" style="4"/>
    <col min="12038" max="12038" width="8.140625" style="4" customWidth="1"/>
    <col min="12039" max="12039" width="9.28515625" style="4" customWidth="1"/>
    <col min="12040" max="12040" width="10.7109375" style="4" customWidth="1"/>
    <col min="12041" max="12041" width="11.85546875" style="4" bestFit="1" customWidth="1"/>
    <col min="12042" max="12042" width="9.5703125" style="4" customWidth="1"/>
    <col min="12043" max="12046" width="11.5703125" style="4" bestFit="1" customWidth="1"/>
    <col min="12047" max="12047" width="11.42578125" style="4"/>
    <col min="12048" max="12048" width="14.140625" style="4" bestFit="1" customWidth="1"/>
    <col min="12049" max="12050" width="11.42578125" style="4"/>
    <col min="12051" max="12051" width="9.42578125" style="4" customWidth="1"/>
    <col min="12052" max="12052" width="10" style="4" customWidth="1"/>
    <col min="12053" max="12284" width="11.42578125" style="4"/>
    <col min="12285" max="12285" width="7.5703125" style="4" customWidth="1"/>
    <col min="12286" max="12286" width="8" style="4" customWidth="1"/>
    <col min="12287" max="12287" width="8.7109375" style="4" customWidth="1"/>
    <col min="12288" max="12288" width="8.28515625" style="4" customWidth="1"/>
    <col min="12289" max="12289" width="12.28515625" style="4" bestFit="1" customWidth="1"/>
    <col min="12290" max="12290" width="9.7109375" style="4" customWidth="1"/>
    <col min="12291" max="12291" width="9.85546875" style="4" customWidth="1"/>
    <col min="12292" max="12292" width="10.140625" style="4" customWidth="1"/>
    <col min="12293" max="12293" width="11.42578125" style="4"/>
    <col min="12294" max="12294" width="8.140625" style="4" customWidth="1"/>
    <col min="12295" max="12295" width="9.28515625" style="4" customWidth="1"/>
    <col min="12296" max="12296" width="10.7109375" style="4" customWidth="1"/>
    <col min="12297" max="12297" width="11.85546875" style="4" bestFit="1" customWidth="1"/>
    <col min="12298" max="12298" width="9.5703125" style="4" customWidth="1"/>
    <col min="12299" max="12302" width="11.5703125" style="4" bestFit="1" customWidth="1"/>
    <col min="12303" max="12303" width="11.42578125" style="4"/>
    <col min="12304" max="12304" width="14.140625" style="4" bestFit="1" customWidth="1"/>
    <col min="12305" max="12306" width="11.42578125" style="4"/>
    <col min="12307" max="12307" width="9.42578125" style="4" customWidth="1"/>
    <col min="12308" max="12308" width="10" style="4" customWidth="1"/>
    <col min="12309" max="12540" width="11.42578125" style="4"/>
    <col min="12541" max="12541" width="7.5703125" style="4" customWidth="1"/>
    <col min="12542" max="12542" width="8" style="4" customWidth="1"/>
    <col min="12543" max="12543" width="8.7109375" style="4" customWidth="1"/>
    <col min="12544" max="12544" width="8.28515625" style="4" customWidth="1"/>
    <col min="12545" max="12545" width="12.28515625" style="4" bestFit="1" customWidth="1"/>
    <col min="12546" max="12546" width="9.7109375" style="4" customWidth="1"/>
    <col min="12547" max="12547" width="9.85546875" style="4" customWidth="1"/>
    <col min="12548" max="12548" width="10.140625" style="4" customWidth="1"/>
    <col min="12549" max="12549" width="11.42578125" style="4"/>
    <col min="12550" max="12550" width="8.140625" style="4" customWidth="1"/>
    <col min="12551" max="12551" width="9.28515625" style="4" customWidth="1"/>
    <col min="12552" max="12552" width="10.7109375" style="4" customWidth="1"/>
    <col min="12553" max="12553" width="11.85546875" style="4" bestFit="1" customWidth="1"/>
    <col min="12554" max="12554" width="9.5703125" style="4" customWidth="1"/>
    <col min="12555" max="12558" width="11.5703125" style="4" bestFit="1" customWidth="1"/>
    <col min="12559" max="12559" width="11.42578125" style="4"/>
    <col min="12560" max="12560" width="14.140625" style="4" bestFit="1" customWidth="1"/>
    <col min="12561" max="12562" width="11.42578125" style="4"/>
    <col min="12563" max="12563" width="9.42578125" style="4" customWidth="1"/>
    <col min="12564" max="12564" width="10" style="4" customWidth="1"/>
    <col min="12565" max="12796" width="11.42578125" style="4"/>
    <col min="12797" max="12797" width="7.5703125" style="4" customWidth="1"/>
    <col min="12798" max="12798" width="8" style="4" customWidth="1"/>
    <col min="12799" max="12799" width="8.7109375" style="4" customWidth="1"/>
    <col min="12800" max="12800" width="8.28515625" style="4" customWidth="1"/>
    <col min="12801" max="12801" width="12.28515625" style="4" bestFit="1" customWidth="1"/>
    <col min="12802" max="12802" width="9.7109375" style="4" customWidth="1"/>
    <col min="12803" max="12803" width="9.85546875" style="4" customWidth="1"/>
    <col min="12804" max="12804" width="10.140625" style="4" customWidth="1"/>
    <col min="12805" max="12805" width="11.42578125" style="4"/>
    <col min="12806" max="12806" width="8.140625" style="4" customWidth="1"/>
    <col min="12807" max="12807" width="9.28515625" style="4" customWidth="1"/>
    <col min="12808" max="12808" width="10.7109375" style="4" customWidth="1"/>
    <col min="12809" max="12809" width="11.85546875" style="4" bestFit="1" customWidth="1"/>
    <col min="12810" max="12810" width="9.5703125" style="4" customWidth="1"/>
    <col min="12811" max="12814" width="11.5703125" style="4" bestFit="1" customWidth="1"/>
    <col min="12815" max="12815" width="11.42578125" style="4"/>
    <col min="12816" max="12816" width="14.140625" style="4" bestFit="1" customWidth="1"/>
    <col min="12817" max="12818" width="11.42578125" style="4"/>
    <col min="12819" max="12819" width="9.42578125" style="4" customWidth="1"/>
    <col min="12820" max="12820" width="10" style="4" customWidth="1"/>
    <col min="12821" max="13052" width="11.42578125" style="4"/>
    <col min="13053" max="13053" width="7.5703125" style="4" customWidth="1"/>
    <col min="13054" max="13054" width="8" style="4" customWidth="1"/>
    <col min="13055" max="13055" width="8.7109375" style="4" customWidth="1"/>
    <col min="13056" max="13056" width="8.28515625" style="4" customWidth="1"/>
    <col min="13057" max="13057" width="12.28515625" style="4" bestFit="1" customWidth="1"/>
    <col min="13058" max="13058" width="9.7109375" style="4" customWidth="1"/>
    <col min="13059" max="13059" width="9.85546875" style="4" customWidth="1"/>
    <col min="13060" max="13060" width="10.140625" style="4" customWidth="1"/>
    <col min="13061" max="13061" width="11.42578125" style="4"/>
    <col min="13062" max="13062" width="8.140625" style="4" customWidth="1"/>
    <col min="13063" max="13063" width="9.28515625" style="4" customWidth="1"/>
    <col min="13064" max="13064" width="10.7109375" style="4" customWidth="1"/>
    <col min="13065" max="13065" width="11.85546875" style="4" bestFit="1" customWidth="1"/>
    <col min="13066" max="13066" width="9.5703125" style="4" customWidth="1"/>
    <col min="13067" max="13070" width="11.5703125" style="4" bestFit="1" customWidth="1"/>
    <col min="13071" max="13071" width="11.42578125" style="4"/>
    <col min="13072" max="13072" width="14.140625" style="4" bestFit="1" customWidth="1"/>
    <col min="13073" max="13074" width="11.42578125" style="4"/>
    <col min="13075" max="13075" width="9.42578125" style="4" customWidth="1"/>
    <col min="13076" max="13076" width="10" style="4" customWidth="1"/>
    <col min="13077" max="13308" width="11.42578125" style="4"/>
    <col min="13309" max="13309" width="7.5703125" style="4" customWidth="1"/>
    <col min="13310" max="13310" width="8" style="4" customWidth="1"/>
    <col min="13311" max="13311" width="8.7109375" style="4" customWidth="1"/>
    <col min="13312" max="13312" width="8.28515625" style="4" customWidth="1"/>
    <col min="13313" max="13313" width="12.28515625" style="4" bestFit="1" customWidth="1"/>
    <col min="13314" max="13314" width="9.7109375" style="4" customWidth="1"/>
    <col min="13315" max="13315" width="9.85546875" style="4" customWidth="1"/>
    <col min="13316" max="13316" width="10.140625" style="4" customWidth="1"/>
    <col min="13317" max="13317" width="11.42578125" style="4"/>
    <col min="13318" max="13318" width="8.140625" style="4" customWidth="1"/>
    <col min="13319" max="13319" width="9.28515625" style="4" customWidth="1"/>
    <col min="13320" max="13320" width="10.7109375" style="4" customWidth="1"/>
    <col min="13321" max="13321" width="11.85546875" style="4" bestFit="1" customWidth="1"/>
    <col min="13322" max="13322" width="9.5703125" style="4" customWidth="1"/>
    <col min="13323" max="13326" width="11.5703125" style="4" bestFit="1" customWidth="1"/>
    <col min="13327" max="13327" width="11.42578125" style="4"/>
    <col min="13328" max="13328" width="14.140625" style="4" bestFit="1" customWidth="1"/>
    <col min="13329" max="13330" width="11.42578125" style="4"/>
    <col min="13331" max="13331" width="9.42578125" style="4" customWidth="1"/>
    <col min="13332" max="13332" width="10" style="4" customWidth="1"/>
    <col min="13333" max="13564" width="11.42578125" style="4"/>
    <col min="13565" max="13565" width="7.5703125" style="4" customWidth="1"/>
    <col min="13566" max="13566" width="8" style="4" customWidth="1"/>
    <col min="13567" max="13567" width="8.7109375" style="4" customWidth="1"/>
    <col min="13568" max="13568" width="8.28515625" style="4" customWidth="1"/>
    <col min="13569" max="13569" width="12.28515625" style="4" bestFit="1" customWidth="1"/>
    <col min="13570" max="13570" width="9.7109375" style="4" customWidth="1"/>
    <col min="13571" max="13571" width="9.85546875" style="4" customWidth="1"/>
    <col min="13572" max="13572" width="10.140625" style="4" customWidth="1"/>
    <col min="13573" max="13573" width="11.42578125" style="4"/>
    <col min="13574" max="13574" width="8.140625" style="4" customWidth="1"/>
    <col min="13575" max="13575" width="9.28515625" style="4" customWidth="1"/>
    <col min="13576" max="13576" width="10.7109375" style="4" customWidth="1"/>
    <col min="13577" max="13577" width="11.85546875" style="4" bestFit="1" customWidth="1"/>
    <col min="13578" max="13578" width="9.5703125" style="4" customWidth="1"/>
    <col min="13579" max="13582" width="11.5703125" style="4" bestFit="1" customWidth="1"/>
    <col min="13583" max="13583" width="11.42578125" style="4"/>
    <col min="13584" max="13584" width="14.140625" style="4" bestFit="1" customWidth="1"/>
    <col min="13585" max="13586" width="11.42578125" style="4"/>
    <col min="13587" max="13587" width="9.42578125" style="4" customWidth="1"/>
    <col min="13588" max="13588" width="10" style="4" customWidth="1"/>
    <col min="13589" max="13820" width="11.42578125" style="4"/>
    <col min="13821" max="13821" width="7.5703125" style="4" customWidth="1"/>
    <col min="13822" max="13822" width="8" style="4" customWidth="1"/>
    <col min="13823" max="13823" width="8.7109375" style="4" customWidth="1"/>
    <col min="13824" max="13824" width="8.28515625" style="4" customWidth="1"/>
    <col min="13825" max="13825" width="12.28515625" style="4" bestFit="1" customWidth="1"/>
    <col min="13826" max="13826" width="9.7109375" style="4" customWidth="1"/>
    <col min="13827" max="13827" width="9.85546875" style="4" customWidth="1"/>
    <col min="13828" max="13828" width="10.140625" style="4" customWidth="1"/>
    <col min="13829" max="13829" width="11.42578125" style="4"/>
    <col min="13830" max="13830" width="8.140625" style="4" customWidth="1"/>
    <col min="13831" max="13831" width="9.28515625" style="4" customWidth="1"/>
    <col min="13832" max="13832" width="10.7109375" style="4" customWidth="1"/>
    <col min="13833" max="13833" width="11.85546875" style="4" bestFit="1" customWidth="1"/>
    <col min="13834" max="13834" width="9.5703125" style="4" customWidth="1"/>
    <col min="13835" max="13838" width="11.5703125" style="4" bestFit="1" customWidth="1"/>
    <col min="13839" max="13839" width="11.42578125" style="4"/>
    <col min="13840" max="13840" width="14.140625" style="4" bestFit="1" customWidth="1"/>
    <col min="13841" max="13842" width="11.42578125" style="4"/>
    <col min="13843" max="13843" width="9.42578125" style="4" customWidth="1"/>
    <col min="13844" max="13844" width="10" style="4" customWidth="1"/>
    <col min="13845" max="14076" width="11.42578125" style="4"/>
    <col min="14077" max="14077" width="7.5703125" style="4" customWidth="1"/>
    <col min="14078" max="14078" width="8" style="4" customWidth="1"/>
    <col min="14079" max="14079" width="8.7109375" style="4" customWidth="1"/>
    <col min="14080" max="14080" width="8.28515625" style="4" customWidth="1"/>
    <col min="14081" max="14081" width="12.28515625" style="4" bestFit="1" customWidth="1"/>
    <col min="14082" max="14082" width="9.7109375" style="4" customWidth="1"/>
    <col min="14083" max="14083" width="9.85546875" style="4" customWidth="1"/>
    <col min="14084" max="14084" width="10.140625" style="4" customWidth="1"/>
    <col min="14085" max="14085" width="11.42578125" style="4"/>
    <col min="14086" max="14086" width="8.140625" style="4" customWidth="1"/>
    <col min="14087" max="14087" width="9.28515625" style="4" customWidth="1"/>
    <col min="14088" max="14088" width="10.7109375" style="4" customWidth="1"/>
    <col min="14089" max="14089" width="11.85546875" style="4" bestFit="1" customWidth="1"/>
    <col min="14090" max="14090" width="9.5703125" style="4" customWidth="1"/>
    <col min="14091" max="14094" width="11.5703125" style="4" bestFit="1" customWidth="1"/>
    <col min="14095" max="14095" width="11.42578125" style="4"/>
    <col min="14096" max="14096" width="14.140625" style="4" bestFit="1" customWidth="1"/>
    <col min="14097" max="14098" width="11.42578125" style="4"/>
    <col min="14099" max="14099" width="9.42578125" style="4" customWidth="1"/>
    <col min="14100" max="14100" width="10" style="4" customWidth="1"/>
    <col min="14101" max="14332" width="11.42578125" style="4"/>
    <col min="14333" max="14333" width="7.5703125" style="4" customWidth="1"/>
    <col min="14334" max="14334" width="8" style="4" customWidth="1"/>
    <col min="14335" max="14335" width="8.7109375" style="4" customWidth="1"/>
    <col min="14336" max="14336" width="8.28515625" style="4" customWidth="1"/>
    <col min="14337" max="14337" width="12.28515625" style="4" bestFit="1" customWidth="1"/>
    <col min="14338" max="14338" width="9.7109375" style="4" customWidth="1"/>
    <col min="14339" max="14339" width="9.85546875" style="4" customWidth="1"/>
    <col min="14340" max="14340" width="10.140625" style="4" customWidth="1"/>
    <col min="14341" max="14341" width="11.42578125" style="4"/>
    <col min="14342" max="14342" width="8.140625" style="4" customWidth="1"/>
    <col min="14343" max="14343" width="9.28515625" style="4" customWidth="1"/>
    <col min="14344" max="14344" width="10.7109375" style="4" customWidth="1"/>
    <col min="14345" max="14345" width="11.85546875" style="4" bestFit="1" customWidth="1"/>
    <col min="14346" max="14346" width="9.5703125" style="4" customWidth="1"/>
    <col min="14347" max="14350" width="11.5703125" style="4" bestFit="1" customWidth="1"/>
    <col min="14351" max="14351" width="11.42578125" style="4"/>
    <col min="14352" max="14352" width="14.140625" style="4" bestFit="1" customWidth="1"/>
    <col min="14353" max="14354" width="11.42578125" style="4"/>
    <col min="14355" max="14355" width="9.42578125" style="4" customWidth="1"/>
    <col min="14356" max="14356" width="10" style="4" customWidth="1"/>
    <col min="14357" max="14588" width="11.42578125" style="4"/>
    <col min="14589" max="14589" width="7.5703125" style="4" customWidth="1"/>
    <col min="14590" max="14590" width="8" style="4" customWidth="1"/>
    <col min="14591" max="14591" width="8.7109375" style="4" customWidth="1"/>
    <col min="14592" max="14592" width="8.28515625" style="4" customWidth="1"/>
    <col min="14593" max="14593" width="12.28515625" style="4" bestFit="1" customWidth="1"/>
    <col min="14594" max="14594" width="9.7109375" style="4" customWidth="1"/>
    <col min="14595" max="14595" width="9.85546875" style="4" customWidth="1"/>
    <col min="14596" max="14596" width="10.140625" style="4" customWidth="1"/>
    <col min="14597" max="14597" width="11.42578125" style="4"/>
    <col min="14598" max="14598" width="8.140625" style="4" customWidth="1"/>
    <col min="14599" max="14599" width="9.28515625" style="4" customWidth="1"/>
    <col min="14600" max="14600" width="10.7109375" style="4" customWidth="1"/>
    <col min="14601" max="14601" width="11.85546875" style="4" bestFit="1" customWidth="1"/>
    <col min="14602" max="14602" width="9.5703125" style="4" customWidth="1"/>
    <col min="14603" max="14606" width="11.5703125" style="4" bestFit="1" customWidth="1"/>
    <col min="14607" max="14607" width="11.42578125" style="4"/>
    <col min="14608" max="14608" width="14.140625" style="4" bestFit="1" customWidth="1"/>
    <col min="14609" max="14610" width="11.42578125" style="4"/>
    <col min="14611" max="14611" width="9.42578125" style="4" customWidth="1"/>
    <col min="14612" max="14612" width="10" style="4" customWidth="1"/>
    <col min="14613" max="14844" width="11.42578125" style="4"/>
    <col min="14845" max="14845" width="7.5703125" style="4" customWidth="1"/>
    <col min="14846" max="14846" width="8" style="4" customWidth="1"/>
    <col min="14847" max="14847" width="8.7109375" style="4" customWidth="1"/>
    <col min="14848" max="14848" width="8.28515625" style="4" customWidth="1"/>
    <col min="14849" max="14849" width="12.28515625" style="4" bestFit="1" customWidth="1"/>
    <col min="14850" max="14850" width="9.7109375" style="4" customWidth="1"/>
    <col min="14851" max="14851" width="9.85546875" style="4" customWidth="1"/>
    <col min="14852" max="14852" width="10.140625" style="4" customWidth="1"/>
    <col min="14853" max="14853" width="11.42578125" style="4"/>
    <col min="14854" max="14854" width="8.140625" style="4" customWidth="1"/>
    <col min="14855" max="14855" width="9.28515625" style="4" customWidth="1"/>
    <col min="14856" max="14856" width="10.7109375" style="4" customWidth="1"/>
    <col min="14857" max="14857" width="11.85546875" style="4" bestFit="1" customWidth="1"/>
    <col min="14858" max="14858" width="9.5703125" style="4" customWidth="1"/>
    <col min="14859" max="14862" width="11.5703125" style="4" bestFit="1" customWidth="1"/>
    <col min="14863" max="14863" width="11.42578125" style="4"/>
    <col min="14864" max="14864" width="14.140625" style="4" bestFit="1" customWidth="1"/>
    <col min="14865" max="14866" width="11.42578125" style="4"/>
    <col min="14867" max="14867" width="9.42578125" style="4" customWidth="1"/>
    <col min="14868" max="14868" width="10" style="4" customWidth="1"/>
    <col min="14869" max="15100" width="11.42578125" style="4"/>
    <col min="15101" max="15101" width="7.5703125" style="4" customWidth="1"/>
    <col min="15102" max="15102" width="8" style="4" customWidth="1"/>
    <col min="15103" max="15103" width="8.7109375" style="4" customWidth="1"/>
    <col min="15104" max="15104" width="8.28515625" style="4" customWidth="1"/>
    <col min="15105" max="15105" width="12.28515625" style="4" bestFit="1" customWidth="1"/>
    <col min="15106" max="15106" width="9.7109375" style="4" customWidth="1"/>
    <col min="15107" max="15107" width="9.85546875" style="4" customWidth="1"/>
    <col min="15108" max="15108" width="10.140625" style="4" customWidth="1"/>
    <col min="15109" max="15109" width="11.42578125" style="4"/>
    <col min="15110" max="15110" width="8.140625" style="4" customWidth="1"/>
    <col min="15111" max="15111" width="9.28515625" style="4" customWidth="1"/>
    <col min="15112" max="15112" width="10.7109375" style="4" customWidth="1"/>
    <col min="15113" max="15113" width="11.85546875" style="4" bestFit="1" customWidth="1"/>
    <col min="15114" max="15114" width="9.5703125" style="4" customWidth="1"/>
    <col min="15115" max="15118" width="11.5703125" style="4" bestFit="1" customWidth="1"/>
    <col min="15119" max="15119" width="11.42578125" style="4"/>
    <col min="15120" max="15120" width="14.140625" style="4" bestFit="1" customWidth="1"/>
    <col min="15121" max="15122" width="11.42578125" style="4"/>
    <col min="15123" max="15123" width="9.42578125" style="4" customWidth="1"/>
    <col min="15124" max="15124" width="10" style="4" customWidth="1"/>
    <col min="15125" max="15356" width="11.42578125" style="4"/>
    <col min="15357" max="15357" width="7.5703125" style="4" customWidth="1"/>
    <col min="15358" max="15358" width="8" style="4" customWidth="1"/>
    <col min="15359" max="15359" width="8.7109375" style="4" customWidth="1"/>
    <col min="15360" max="15360" width="8.28515625" style="4" customWidth="1"/>
    <col min="15361" max="15361" width="12.28515625" style="4" bestFit="1" customWidth="1"/>
    <col min="15362" max="15362" width="9.7109375" style="4" customWidth="1"/>
    <col min="15363" max="15363" width="9.85546875" style="4" customWidth="1"/>
    <col min="15364" max="15364" width="10.140625" style="4" customWidth="1"/>
    <col min="15365" max="15365" width="11.42578125" style="4"/>
    <col min="15366" max="15366" width="8.140625" style="4" customWidth="1"/>
    <col min="15367" max="15367" width="9.28515625" style="4" customWidth="1"/>
    <col min="15368" max="15368" width="10.7109375" style="4" customWidth="1"/>
    <col min="15369" max="15369" width="11.85546875" style="4" bestFit="1" customWidth="1"/>
    <col min="15370" max="15370" width="9.5703125" style="4" customWidth="1"/>
    <col min="15371" max="15374" width="11.5703125" style="4" bestFit="1" customWidth="1"/>
    <col min="15375" max="15375" width="11.42578125" style="4"/>
    <col min="15376" max="15376" width="14.140625" style="4" bestFit="1" customWidth="1"/>
    <col min="15377" max="15378" width="11.42578125" style="4"/>
    <col min="15379" max="15379" width="9.42578125" style="4" customWidth="1"/>
    <col min="15380" max="15380" width="10" style="4" customWidth="1"/>
    <col min="15381" max="15612" width="11.42578125" style="4"/>
    <col min="15613" max="15613" width="7.5703125" style="4" customWidth="1"/>
    <col min="15614" max="15614" width="8" style="4" customWidth="1"/>
    <col min="15615" max="15615" width="8.7109375" style="4" customWidth="1"/>
    <col min="15616" max="15616" width="8.28515625" style="4" customWidth="1"/>
    <col min="15617" max="15617" width="12.28515625" style="4" bestFit="1" customWidth="1"/>
    <col min="15618" max="15618" width="9.7109375" style="4" customWidth="1"/>
    <col min="15619" max="15619" width="9.85546875" style="4" customWidth="1"/>
    <col min="15620" max="15620" width="10.140625" style="4" customWidth="1"/>
    <col min="15621" max="15621" width="11.42578125" style="4"/>
    <col min="15622" max="15622" width="8.140625" style="4" customWidth="1"/>
    <col min="15623" max="15623" width="9.28515625" style="4" customWidth="1"/>
    <col min="15624" max="15624" width="10.7109375" style="4" customWidth="1"/>
    <col min="15625" max="15625" width="11.85546875" style="4" bestFit="1" customWidth="1"/>
    <col min="15626" max="15626" width="9.5703125" style="4" customWidth="1"/>
    <col min="15627" max="15630" width="11.5703125" style="4" bestFit="1" customWidth="1"/>
    <col min="15631" max="15631" width="11.42578125" style="4"/>
    <col min="15632" max="15632" width="14.140625" style="4" bestFit="1" customWidth="1"/>
    <col min="15633" max="15634" width="11.42578125" style="4"/>
    <col min="15635" max="15635" width="9.42578125" style="4" customWidth="1"/>
    <col min="15636" max="15636" width="10" style="4" customWidth="1"/>
    <col min="15637" max="15868" width="11.42578125" style="4"/>
    <col min="15869" max="15869" width="7.5703125" style="4" customWidth="1"/>
    <col min="15870" max="15870" width="8" style="4" customWidth="1"/>
    <col min="15871" max="15871" width="8.7109375" style="4" customWidth="1"/>
    <col min="15872" max="15872" width="8.28515625" style="4" customWidth="1"/>
    <col min="15873" max="15873" width="12.28515625" style="4" bestFit="1" customWidth="1"/>
    <col min="15874" max="15874" width="9.7109375" style="4" customWidth="1"/>
    <col min="15875" max="15875" width="9.85546875" style="4" customWidth="1"/>
    <col min="15876" max="15876" width="10.140625" style="4" customWidth="1"/>
    <col min="15877" max="15877" width="11.42578125" style="4"/>
    <col min="15878" max="15878" width="8.140625" style="4" customWidth="1"/>
    <col min="15879" max="15879" width="9.28515625" style="4" customWidth="1"/>
    <col min="15880" max="15880" width="10.7109375" style="4" customWidth="1"/>
    <col min="15881" max="15881" width="11.85546875" style="4" bestFit="1" customWidth="1"/>
    <col min="15882" max="15882" width="9.5703125" style="4" customWidth="1"/>
    <col min="15883" max="15886" width="11.5703125" style="4" bestFit="1" customWidth="1"/>
    <col min="15887" max="15887" width="11.42578125" style="4"/>
    <col min="15888" max="15888" width="14.140625" style="4" bestFit="1" customWidth="1"/>
    <col min="15889" max="15890" width="11.42578125" style="4"/>
    <col min="15891" max="15891" width="9.42578125" style="4" customWidth="1"/>
    <col min="15892" max="15892" width="10" style="4" customWidth="1"/>
    <col min="15893" max="16124" width="11.42578125" style="4"/>
    <col min="16125" max="16125" width="7.5703125" style="4" customWidth="1"/>
    <col min="16126" max="16126" width="8" style="4" customWidth="1"/>
    <col min="16127" max="16127" width="8.7109375" style="4" customWidth="1"/>
    <col min="16128" max="16128" width="8.28515625" style="4" customWidth="1"/>
    <col min="16129" max="16129" width="12.28515625" style="4" bestFit="1" customWidth="1"/>
    <col min="16130" max="16130" width="9.7109375" style="4" customWidth="1"/>
    <col min="16131" max="16131" width="9.85546875" style="4" customWidth="1"/>
    <col min="16132" max="16132" width="10.140625" style="4" customWidth="1"/>
    <col min="16133" max="16133" width="11.42578125" style="4"/>
    <col min="16134" max="16134" width="8.140625" style="4" customWidth="1"/>
    <col min="16135" max="16135" width="9.28515625" style="4" customWidth="1"/>
    <col min="16136" max="16136" width="10.7109375" style="4" customWidth="1"/>
    <col min="16137" max="16137" width="11.85546875" style="4" bestFit="1" customWidth="1"/>
    <col min="16138" max="16138" width="9.5703125" style="4" customWidth="1"/>
    <col min="16139" max="16142" width="11.5703125" style="4" bestFit="1" customWidth="1"/>
    <col min="16143" max="16143" width="11.42578125" style="4"/>
    <col min="16144" max="16144" width="14.140625" style="4" bestFit="1" customWidth="1"/>
    <col min="16145" max="16146" width="11.42578125" style="4"/>
    <col min="16147" max="16147" width="9.42578125" style="4" customWidth="1"/>
    <col min="16148" max="16148" width="10" style="4" customWidth="1"/>
    <col min="16149" max="16384" width="11.42578125" style="4"/>
  </cols>
  <sheetData>
    <row r="1" spans="1:25" ht="15" x14ac:dyDescent="0.25">
      <c r="A1" s="292" t="s">
        <v>0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</row>
    <row r="2" spans="1:25" ht="15" x14ac:dyDescent="0.25">
      <c r="A2" s="293" t="s">
        <v>31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</row>
    <row r="3" spans="1:25" ht="15" x14ac:dyDescent="0.25">
      <c r="A3" s="292" t="s">
        <v>24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</row>
    <row r="4" spans="1:25" ht="15" x14ac:dyDescent="0.25">
      <c r="A4" s="292" t="s">
        <v>25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</row>
    <row r="5" spans="1:25" ht="15.75" thickBot="1" x14ac:dyDescent="0.3">
      <c r="A5" s="294" t="s">
        <v>52</v>
      </c>
      <c r="B5" s="294"/>
      <c r="C5" s="294"/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294"/>
      <c r="Q5" s="5"/>
      <c r="R5" s="5"/>
      <c r="S5" s="84"/>
      <c r="T5" s="5"/>
    </row>
    <row r="6" spans="1:25" ht="15.75" thickBot="1" x14ac:dyDescent="0.3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"/>
      <c r="R6" s="5"/>
      <c r="S6" s="84"/>
      <c r="T6" s="5"/>
      <c r="Y6" s="4" t="s">
        <v>327</v>
      </c>
    </row>
    <row r="7" spans="1:25" ht="33.75" customHeight="1" thickBot="1" x14ac:dyDescent="0.25">
      <c r="A7" s="6" t="s">
        <v>32</v>
      </c>
      <c r="B7" s="6" t="s">
        <v>33</v>
      </c>
      <c r="C7" s="7" t="s">
        <v>34</v>
      </c>
      <c r="D7" s="8" t="s">
        <v>270</v>
      </c>
      <c r="E7" s="9" t="s">
        <v>36</v>
      </c>
      <c r="F7" s="9" t="s">
        <v>37</v>
      </c>
      <c r="G7" s="9" t="s">
        <v>38</v>
      </c>
      <c r="H7" s="9" t="s">
        <v>39</v>
      </c>
      <c r="I7" s="10" t="s">
        <v>40</v>
      </c>
      <c r="J7" s="9" t="s">
        <v>41</v>
      </c>
      <c r="K7" s="11" t="s">
        <v>42</v>
      </c>
      <c r="L7" s="12" t="s">
        <v>43</v>
      </c>
      <c r="M7" s="11" t="s">
        <v>44</v>
      </c>
      <c r="N7" s="12" t="s">
        <v>45</v>
      </c>
      <c r="O7" s="12" t="s">
        <v>46</v>
      </c>
      <c r="P7" s="13" t="s">
        <v>47</v>
      </c>
      <c r="Q7" s="14"/>
      <c r="R7" s="15"/>
      <c r="S7" s="15"/>
      <c r="T7" s="15" t="s">
        <v>48</v>
      </c>
      <c r="U7" s="55" t="s">
        <v>36</v>
      </c>
      <c r="V7" s="4" t="s">
        <v>49</v>
      </c>
      <c r="Y7" s="33">
        <f>+C22+C38+C92+C174+C183+C193+C202+C210</f>
        <v>42364.29</v>
      </c>
    </row>
    <row r="8" spans="1:25" s="23" customFormat="1" ht="15.75" customHeight="1" x14ac:dyDescent="0.2">
      <c r="A8" s="16" t="s">
        <v>269</v>
      </c>
      <c r="B8" s="17"/>
      <c r="C8" s="17"/>
      <c r="D8" s="18"/>
      <c r="E8" s="18"/>
      <c r="F8" s="18"/>
      <c r="G8" s="18"/>
      <c r="H8" s="18"/>
      <c r="I8" s="19"/>
      <c r="J8" s="18"/>
      <c r="K8" s="19"/>
      <c r="L8" s="19"/>
      <c r="M8" s="19"/>
      <c r="N8" s="46"/>
      <c r="O8" s="14"/>
      <c r="P8" s="15"/>
      <c r="Q8" s="14"/>
      <c r="R8" s="15"/>
      <c r="S8" s="83"/>
      <c r="T8" s="20">
        <v>8</v>
      </c>
      <c r="U8" s="21">
        <v>0.75</v>
      </c>
      <c r="V8" s="22">
        <f>T8^2/1974</f>
        <v>3.242147922998987E-2</v>
      </c>
    </row>
    <row r="9" spans="1:25" ht="14.25" customHeight="1" x14ac:dyDescent="0.2">
      <c r="A9" s="24" t="s">
        <v>268</v>
      </c>
      <c r="B9" s="25" t="s">
        <v>210</v>
      </c>
      <c r="C9" s="53">
        <v>78.069999999999993</v>
      </c>
      <c r="D9" s="26">
        <v>8</v>
      </c>
      <c r="E9" s="27">
        <v>0.8</v>
      </c>
      <c r="F9" s="28">
        <f t="shared" ref="F9:F21" si="0">E9*0.1</f>
        <v>8.0000000000000016E-2</v>
      </c>
      <c r="G9" s="82">
        <v>1</v>
      </c>
      <c r="H9" s="82">
        <v>2.2999999999999998</v>
      </c>
      <c r="I9" s="29">
        <f t="shared" ref="I9:I21" si="1">(G9+H9)/2*E9*C9</f>
        <v>103.05239999999999</v>
      </c>
      <c r="J9" s="27">
        <f t="shared" ref="J9:J21" si="2">(((D9*0.0254)^2)*3.1416/4)*C9</f>
        <v>2.5317597055027194</v>
      </c>
      <c r="K9" s="30">
        <f t="shared" ref="K9:K21" si="3">+C9*0.075</f>
        <v>5.855249999999999</v>
      </c>
      <c r="L9" s="30">
        <f t="shared" ref="L9:L21" si="4">I9+K9</f>
        <v>108.90764999999999</v>
      </c>
      <c r="M9" s="30">
        <f t="shared" ref="M9:M21" si="5">(L9-K9-J9)*0.95</f>
        <v>95.494608279772407</v>
      </c>
      <c r="N9" s="30">
        <f t="shared" ref="N9:N21" si="6">(L9-M9)*1.2</f>
        <v>16.095650064273098</v>
      </c>
      <c r="O9" s="45"/>
      <c r="P9" s="47"/>
      <c r="Q9" s="2">
        <f>+(G9+H9)/2</f>
        <v>1.65</v>
      </c>
      <c r="R9" s="31">
        <v>1</v>
      </c>
      <c r="S9" s="65"/>
      <c r="T9" s="32">
        <v>10</v>
      </c>
      <c r="U9" s="33">
        <v>0.8</v>
      </c>
      <c r="V9" s="22">
        <f>T9^2/1974</f>
        <v>5.0658561296859167E-2</v>
      </c>
    </row>
    <row r="10" spans="1:25" ht="14.25" customHeight="1" x14ac:dyDescent="0.2">
      <c r="A10" s="34" t="s">
        <v>267</v>
      </c>
      <c r="B10" s="35" t="s">
        <v>213</v>
      </c>
      <c r="C10" s="53">
        <v>39.520000000000003</v>
      </c>
      <c r="D10" s="26">
        <v>8</v>
      </c>
      <c r="E10" s="27">
        <f t="shared" ref="E10:E21" si="7">E9</f>
        <v>0.8</v>
      </c>
      <c r="F10" s="28">
        <f t="shared" si="0"/>
        <v>8.0000000000000016E-2</v>
      </c>
      <c r="G10" s="82">
        <v>1.19</v>
      </c>
      <c r="H10" s="82">
        <v>2.14</v>
      </c>
      <c r="I10" s="29">
        <f t="shared" si="1"/>
        <v>52.640640000000005</v>
      </c>
      <c r="J10" s="27">
        <f t="shared" si="2"/>
        <v>1.28160808968192</v>
      </c>
      <c r="K10" s="30">
        <f t="shared" si="3"/>
        <v>2.964</v>
      </c>
      <c r="L10" s="30">
        <f t="shared" si="4"/>
        <v>55.604640000000003</v>
      </c>
      <c r="M10" s="30">
        <f t="shared" si="5"/>
        <v>48.79108031480218</v>
      </c>
      <c r="N10" s="30">
        <f t="shared" si="6"/>
        <v>8.1762716222373886</v>
      </c>
      <c r="O10" s="45"/>
      <c r="P10" s="1"/>
      <c r="Q10" s="2">
        <f>+(G10+H10)/2</f>
        <v>1.665</v>
      </c>
      <c r="R10" s="31">
        <v>2</v>
      </c>
      <c r="S10" s="65"/>
      <c r="T10" s="32">
        <v>12</v>
      </c>
      <c r="U10" s="33">
        <v>0.85</v>
      </c>
      <c r="V10" s="22">
        <f>T10^2/1974</f>
        <v>7.29483282674772E-2</v>
      </c>
    </row>
    <row r="11" spans="1:25" ht="14.25" customHeight="1" x14ac:dyDescent="0.2">
      <c r="A11" s="34" t="s">
        <v>213</v>
      </c>
      <c r="B11" s="35" t="s">
        <v>212</v>
      </c>
      <c r="C11" s="53">
        <v>35.44</v>
      </c>
      <c r="D11" s="26">
        <v>8</v>
      </c>
      <c r="E11" s="27">
        <f t="shared" si="7"/>
        <v>0.8</v>
      </c>
      <c r="F11" s="28">
        <f t="shared" si="0"/>
        <v>8.0000000000000016E-2</v>
      </c>
      <c r="G11" s="82">
        <v>2.14</v>
      </c>
      <c r="H11" s="82">
        <v>2.35</v>
      </c>
      <c r="I11" s="29">
        <f t="shared" si="1"/>
        <v>63.650240000000004</v>
      </c>
      <c r="J11" s="27">
        <f t="shared" si="2"/>
        <v>1.1492963233382398</v>
      </c>
      <c r="K11" s="30">
        <f t="shared" si="3"/>
        <v>2.6579999999999999</v>
      </c>
      <c r="L11" s="30">
        <f t="shared" si="4"/>
        <v>66.308239999999998</v>
      </c>
      <c r="M11" s="30">
        <f t="shared" si="5"/>
        <v>59.375896492828666</v>
      </c>
      <c r="N11" s="30">
        <f t="shared" si="6"/>
        <v>8.318812208605598</v>
      </c>
      <c r="O11" s="45"/>
      <c r="P11" s="1"/>
      <c r="Q11" s="2" t="e">
        <f>+(#REF!+#REF!)/2</f>
        <v>#REF!</v>
      </c>
      <c r="R11" s="31">
        <v>2</v>
      </c>
      <c r="S11" s="65"/>
      <c r="T11" s="32">
        <v>12</v>
      </c>
      <c r="U11" s="33">
        <v>0.85</v>
      </c>
      <c r="V11" s="22">
        <f>T11^2/1974</f>
        <v>7.29483282674772E-2</v>
      </c>
    </row>
    <row r="12" spans="1:25" ht="14.25" customHeight="1" x14ac:dyDescent="0.2">
      <c r="A12" s="34" t="s">
        <v>212</v>
      </c>
      <c r="B12" s="35" t="s">
        <v>211</v>
      </c>
      <c r="C12" s="53">
        <v>40.369999999999997</v>
      </c>
      <c r="D12" s="26">
        <v>8</v>
      </c>
      <c r="E12" s="27">
        <f t="shared" si="7"/>
        <v>0.8</v>
      </c>
      <c r="F12" s="28">
        <f t="shared" si="0"/>
        <v>8.0000000000000016E-2</v>
      </c>
      <c r="G12" s="82">
        <v>2.35</v>
      </c>
      <c r="H12" s="82">
        <v>2.4900000000000002</v>
      </c>
      <c r="I12" s="29">
        <f t="shared" si="1"/>
        <v>78.156319999999994</v>
      </c>
      <c r="J12" s="27">
        <f t="shared" si="2"/>
        <v>1.3091730410035198</v>
      </c>
      <c r="K12" s="30">
        <f t="shared" si="3"/>
        <v>3.0277499999999997</v>
      </c>
      <c r="L12" s="30">
        <f t="shared" si="4"/>
        <v>81.184069999999991</v>
      </c>
      <c r="M12" s="30">
        <f t="shared" si="5"/>
        <v>73.004789611046647</v>
      </c>
      <c r="N12" s="30">
        <f t="shared" si="6"/>
        <v>9.8151364667440131</v>
      </c>
      <c r="O12" s="45"/>
      <c r="P12" s="1"/>
      <c r="Q12" s="2"/>
      <c r="R12" s="31"/>
      <c r="S12" s="65"/>
      <c r="T12" s="32"/>
      <c r="U12" s="33"/>
      <c r="V12" s="22"/>
    </row>
    <row r="13" spans="1:25" ht="14.25" customHeight="1" x14ac:dyDescent="0.2">
      <c r="A13" s="34" t="s">
        <v>211</v>
      </c>
      <c r="B13" s="35" t="s">
        <v>210</v>
      </c>
      <c r="C13" s="53">
        <v>56.1</v>
      </c>
      <c r="D13" s="26">
        <v>8</v>
      </c>
      <c r="E13" s="27">
        <f t="shared" si="7"/>
        <v>0.8</v>
      </c>
      <c r="F13" s="28">
        <f t="shared" si="0"/>
        <v>8.0000000000000016E-2</v>
      </c>
      <c r="G13" s="82">
        <v>2.4900000000000002</v>
      </c>
      <c r="H13" s="82">
        <v>2.37</v>
      </c>
      <c r="I13" s="29">
        <f t="shared" si="1"/>
        <v>109.05840000000001</v>
      </c>
      <c r="J13" s="27">
        <f t="shared" si="2"/>
        <v>1.8192867872256</v>
      </c>
      <c r="K13" s="30">
        <f t="shared" si="3"/>
        <v>4.2074999999999996</v>
      </c>
      <c r="L13" s="30">
        <f t="shared" si="4"/>
        <v>113.2659</v>
      </c>
      <c r="M13" s="30">
        <f t="shared" si="5"/>
        <v>101.87715755213569</v>
      </c>
      <c r="N13" s="30">
        <f t="shared" si="6"/>
        <v>13.66649093743718</v>
      </c>
      <c r="O13" s="45"/>
      <c r="P13" s="1"/>
      <c r="Q13" s="2"/>
      <c r="R13" s="31"/>
      <c r="S13" s="65"/>
      <c r="T13" s="32"/>
      <c r="U13" s="33"/>
      <c r="V13" s="22"/>
    </row>
    <row r="14" spans="1:25" ht="14.25" customHeight="1" x14ac:dyDescent="0.2">
      <c r="A14" s="34" t="s">
        <v>210</v>
      </c>
      <c r="B14" s="35" t="s">
        <v>218</v>
      </c>
      <c r="C14" s="53">
        <v>48.31</v>
      </c>
      <c r="D14" s="26">
        <v>8</v>
      </c>
      <c r="E14" s="27">
        <f t="shared" si="7"/>
        <v>0.8</v>
      </c>
      <c r="F14" s="28">
        <f t="shared" si="0"/>
        <v>8.0000000000000016E-2</v>
      </c>
      <c r="G14" s="82">
        <v>2.37</v>
      </c>
      <c r="H14" s="82">
        <v>2.76</v>
      </c>
      <c r="I14" s="29">
        <f t="shared" si="1"/>
        <v>99.13212</v>
      </c>
      <c r="J14" s="27">
        <f t="shared" si="2"/>
        <v>1.5666621157017599</v>
      </c>
      <c r="K14" s="30">
        <f t="shared" si="3"/>
        <v>3.6232500000000001</v>
      </c>
      <c r="L14" s="30">
        <f t="shared" si="4"/>
        <v>102.75537</v>
      </c>
      <c r="M14" s="30">
        <f t="shared" si="5"/>
        <v>92.687184990083324</v>
      </c>
      <c r="N14" s="30">
        <f t="shared" si="6"/>
        <v>12.081822011900011</v>
      </c>
      <c r="O14" s="45"/>
      <c r="P14" s="1"/>
      <c r="Q14" s="2"/>
      <c r="R14" s="31" t="s">
        <v>256</v>
      </c>
      <c r="S14" s="65"/>
      <c r="T14" s="32"/>
      <c r="U14" s="33"/>
      <c r="V14" s="22">
        <v>13</v>
      </c>
    </row>
    <row r="15" spans="1:25" ht="14.25" customHeight="1" x14ac:dyDescent="0.2">
      <c r="A15" s="34" t="s">
        <v>218</v>
      </c>
      <c r="B15" s="35" t="s">
        <v>266</v>
      </c>
      <c r="C15" s="53">
        <v>79.77</v>
      </c>
      <c r="D15" s="26">
        <v>8</v>
      </c>
      <c r="E15" s="27">
        <f t="shared" si="7"/>
        <v>0.8</v>
      </c>
      <c r="F15" s="28">
        <f t="shared" si="0"/>
        <v>8.0000000000000016E-2</v>
      </c>
      <c r="G15" s="82">
        <v>2.76</v>
      </c>
      <c r="H15" s="82">
        <v>3.3</v>
      </c>
      <c r="I15" s="29">
        <f t="shared" si="1"/>
        <v>193.36247999999998</v>
      </c>
      <c r="J15" s="27">
        <f t="shared" si="2"/>
        <v>2.5868896081459196</v>
      </c>
      <c r="K15" s="30">
        <f t="shared" si="3"/>
        <v>5.9827499999999993</v>
      </c>
      <c r="L15" s="30">
        <f t="shared" si="4"/>
        <v>199.34522999999999</v>
      </c>
      <c r="M15" s="30">
        <f t="shared" si="5"/>
        <v>181.23681087226134</v>
      </c>
      <c r="N15" s="30">
        <f t="shared" si="6"/>
        <v>21.730102953286369</v>
      </c>
      <c r="O15" s="45"/>
      <c r="P15" s="1"/>
      <c r="Q15" s="2"/>
      <c r="R15" s="31" t="s">
        <v>110</v>
      </c>
      <c r="S15" s="65">
        <v>5</v>
      </c>
      <c r="T15" s="32" t="s">
        <v>109</v>
      </c>
      <c r="U15" s="33"/>
      <c r="V15" s="22"/>
    </row>
    <row r="16" spans="1:25" ht="14.25" customHeight="1" x14ac:dyDescent="0.2">
      <c r="A16" s="34" t="s">
        <v>265</v>
      </c>
      <c r="B16" s="35" t="s">
        <v>211</v>
      </c>
      <c r="C16" s="53">
        <v>61.83</v>
      </c>
      <c r="D16" s="26">
        <v>8</v>
      </c>
      <c r="E16" s="27">
        <f t="shared" si="7"/>
        <v>0.8</v>
      </c>
      <c r="F16" s="28">
        <f t="shared" si="0"/>
        <v>8.0000000000000016E-2</v>
      </c>
      <c r="G16" s="82">
        <v>1</v>
      </c>
      <c r="H16" s="82">
        <v>2.44</v>
      </c>
      <c r="I16" s="29">
        <f t="shared" si="1"/>
        <v>85.07808</v>
      </c>
      <c r="J16" s="27">
        <f t="shared" si="2"/>
        <v>2.0051069884876798</v>
      </c>
      <c r="K16" s="30">
        <f t="shared" si="3"/>
        <v>4.6372499999999999</v>
      </c>
      <c r="L16" s="30">
        <f t="shared" si="4"/>
        <v>89.715329999999994</v>
      </c>
      <c r="M16" s="30">
        <f t="shared" si="5"/>
        <v>78.919324360936699</v>
      </c>
      <c r="N16" s="30">
        <f t="shared" si="6"/>
        <v>12.955206766875955</v>
      </c>
      <c r="O16" s="45"/>
      <c r="P16" s="1"/>
      <c r="Q16" s="2"/>
      <c r="R16" s="31" t="s">
        <v>108</v>
      </c>
      <c r="S16" s="65"/>
      <c r="T16" s="32" t="s">
        <v>107</v>
      </c>
      <c r="U16" s="33"/>
      <c r="V16" s="22"/>
    </row>
    <row r="17" spans="1:22" ht="14.25" customHeight="1" x14ac:dyDescent="0.2">
      <c r="A17" s="34" t="s">
        <v>211</v>
      </c>
      <c r="B17" s="35" t="s">
        <v>210</v>
      </c>
      <c r="C17" s="53">
        <v>53.92</v>
      </c>
      <c r="D17" s="26">
        <v>8</v>
      </c>
      <c r="E17" s="27">
        <f t="shared" si="7"/>
        <v>0.8</v>
      </c>
      <c r="F17" s="28">
        <f t="shared" si="0"/>
        <v>8.0000000000000016E-2</v>
      </c>
      <c r="G17" s="82">
        <v>2.44</v>
      </c>
      <c r="H17" s="82">
        <v>2.56</v>
      </c>
      <c r="I17" s="29">
        <f t="shared" si="1"/>
        <v>107.84</v>
      </c>
      <c r="J17" s="27">
        <f t="shared" si="2"/>
        <v>1.74859079442432</v>
      </c>
      <c r="K17" s="30">
        <f t="shared" si="3"/>
        <v>4.0439999999999996</v>
      </c>
      <c r="L17" s="30">
        <f t="shared" si="4"/>
        <v>111.884</v>
      </c>
      <c r="M17" s="30">
        <f t="shared" si="5"/>
        <v>100.7868387452969</v>
      </c>
      <c r="N17" s="30">
        <f t="shared" si="6"/>
        <v>13.316593505643715</v>
      </c>
      <c r="O17" s="45"/>
      <c r="P17" s="1"/>
      <c r="Q17" s="2"/>
      <c r="R17" s="31" t="s">
        <v>106</v>
      </c>
      <c r="S17" s="65">
        <v>5</v>
      </c>
      <c r="T17" s="32" t="s">
        <v>105</v>
      </c>
      <c r="U17" s="33"/>
      <c r="V17" s="22"/>
    </row>
    <row r="18" spans="1:22" ht="14.25" customHeight="1" x14ac:dyDescent="0.2">
      <c r="A18" s="34" t="s">
        <v>210</v>
      </c>
      <c r="B18" s="35" t="s">
        <v>218</v>
      </c>
      <c r="C18" s="53">
        <v>68.72</v>
      </c>
      <c r="D18" s="26">
        <v>8</v>
      </c>
      <c r="E18" s="27">
        <f t="shared" si="7"/>
        <v>0.8</v>
      </c>
      <c r="F18" s="28">
        <f t="shared" si="0"/>
        <v>8.0000000000000016E-2</v>
      </c>
      <c r="G18" s="82">
        <v>2.56</v>
      </c>
      <c r="H18" s="82">
        <v>2.73</v>
      </c>
      <c r="I18" s="29">
        <f t="shared" si="1"/>
        <v>145.41152</v>
      </c>
      <c r="J18" s="27">
        <f t="shared" si="2"/>
        <v>2.2285452409651199</v>
      </c>
      <c r="K18" s="30">
        <f t="shared" si="3"/>
        <v>5.1539999999999999</v>
      </c>
      <c r="L18" s="30">
        <f t="shared" si="4"/>
        <v>150.56551999999999</v>
      </c>
      <c r="M18" s="30">
        <f t="shared" si="5"/>
        <v>136.02382602108312</v>
      </c>
      <c r="N18" s="30">
        <f t="shared" si="6"/>
        <v>17.45003277470024</v>
      </c>
      <c r="O18" s="45"/>
      <c r="P18" s="1"/>
      <c r="Q18" s="2"/>
      <c r="R18" s="31" t="s">
        <v>103</v>
      </c>
      <c r="S18" s="57">
        <v>3</v>
      </c>
      <c r="T18" s="4" t="s">
        <v>102</v>
      </c>
    </row>
    <row r="19" spans="1:22" ht="14.25" customHeight="1" x14ac:dyDescent="0.2">
      <c r="A19" s="34" t="s">
        <v>218</v>
      </c>
      <c r="B19" s="35" t="s">
        <v>264</v>
      </c>
      <c r="C19" s="53">
        <v>40.119999999999997</v>
      </c>
      <c r="D19" s="26">
        <v>8</v>
      </c>
      <c r="E19" s="27">
        <f t="shared" si="7"/>
        <v>0.8</v>
      </c>
      <c r="F19" s="28">
        <f t="shared" si="0"/>
        <v>8.0000000000000016E-2</v>
      </c>
      <c r="G19" s="82">
        <v>2.73</v>
      </c>
      <c r="H19" s="82">
        <v>3.23</v>
      </c>
      <c r="I19" s="29">
        <f t="shared" si="1"/>
        <v>95.646079999999984</v>
      </c>
      <c r="J19" s="27">
        <f t="shared" si="2"/>
        <v>1.3010657023795198</v>
      </c>
      <c r="K19" s="30">
        <f t="shared" si="3"/>
        <v>3.0089999999999999</v>
      </c>
      <c r="L19" s="30">
        <f t="shared" si="4"/>
        <v>98.655079999999984</v>
      </c>
      <c r="M19" s="30">
        <f t="shared" si="5"/>
        <v>89.627763582739433</v>
      </c>
      <c r="N19" s="30">
        <f t="shared" si="6"/>
        <v>10.83277970071266</v>
      </c>
      <c r="O19" s="45"/>
      <c r="P19" s="1"/>
      <c r="Q19" s="2"/>
      <c r="R19" s="31" t="s">
        <v>100</v>
      </c>
      <c r="T19" s="4" t="s">
        <v>99</v>
      </c>
    </row>
    <row r="20" spans="1:22" ht="14.25" customHeight="1" x14ac:dyDescent="0.2">
      <c r="A20" s="34" t="s">
        <v>263</v>
      </c>
      <c r="B20" s="35" t="s">
        <v>218</v>
      </c>
      <c r="C20" s="53">
        <v>64.72</v>
      </c>
      <c r="D20" s="26">
        <v>8</v>
      </c>
      <c r="E20" s="27">
        <f t="shared" si="7"/>
        <v>0.8</v>
      </c>
      <c r="F20" s="28">
        <f t="shared" si="0"/>
        <v>8.0000000000000016E-2</v>
      </c>
      <c r="G20" s="82">
        <v>1.19</v>
      </c>
      <c r="H20" s="82">
        <v>1.03</v>
      </c>
      <c r="I20" s="29">
        <f t="shared" si="1"/>
        <v>57.47135999999999</v>
      </c>
      <c r="J20" s="27">
        <f t="shared" si="2"/>
        <v>2.0988278229811197</v>
      </c>
      <c r="K20" s="30">
        <f t="shared" si="3"/>
        <v>4.8540000000000001</v>
      </c>
      <c r="L20" s="30">
        <f t="shared" si="4"/>
        <v>62.325359999999989</v>
      </c>
      <c r="M20" s="30">
        <f t="shared" si="5"/>
        <v>52.603905568167924</v>
      </c>
      <c r="N20" s="30">
        <f t="shared" si="6"/>
        <v>11.665745318198477</v>
      </c>
      <c r="O20" s="45"/>
      <c r="P20" s="1"/>
      <c r="Q20" s="2"/>
      <c r="R20" s="31" t="s">
        <v>98</v>
      </c>
      <c r="T20" s="4" t="s">
        <v>97</v>
      </c>
    </row>
    <row r="21" spans="1:22" ht="14.25" customHeight="1" x14ac:dyDescent="0.2">
      <c r="A21" s="34" t="s">
        <v>218</v>
      </c>
      <c r="B21" s="35" t="s">
        <v>211</v>
      </c>
      <c r="C21" s="53">
        <v>79.739999999999995</v>
      </c>
      <c r="D21" s="26">
        <v>8</v>
      </c>
      <c r="E21" s="27">
        <f t="shared" si="7"/>
        <v>0.8</v>
      </c>
      <c r="F21" s="28">
        <f t="shared" si="0"/>
        <v>8.0000000000000016E-2</v>
      </c>
      <c r="G21" s="82">
        <v>1.03</v>
      </c>
      <c r="H21" s="82">
        <v>2.44</v>
      </c>
      <c r="I21" s="29">
        <f t="shared" si="1"/>
        <v>110.67911999999998</v>
      </c>
      <c r="J21" s="27">
        <f t="shared" si="2"/>
        <v>2.5859167275110395</v>
      </c>
      <c r="K21" s="30">
        <f t="shared" si="3"/>
        <v>5.9804999999999993</v>
      </c>
      <c r="L21" s="30">
        <f t="shared" si="4"/>
        <v>116.65961999999999</v>
      </c>
      <c r="M21" s="30">
        <f t="shared" si="5"/>
        <v>102.68854310886449</v>
      </c>
      <c r="N21" s="30">
        <f t="shared" si="6"/>
        <v>16.765292269362593</v>
      </c>
      <c r="O21" s="45"/>
      <c r="P21" s="1"/>
      <c r="Q21" s="2"/>
      <c r="R21" s="31" t="s">
        <v>96</v>
      </c>
      <c r="T21" s="4" t="s">
        <v>95</v>
      </c>
    </row>
    <row r="22" spans="1:22" ht="15" x14ac:dyDescent="0.25">
      <c r="A22" s="36"/>
      <c r="B22" s="36" t="s">
        <v>53</v>
      </c>
      <c r="C22" s="37">
        <f>SUM(C9:C21)</f>
        <v>746.63</v>
      </c>
      <c r="D22" s="54">
        <f>+C22*1.03</f>
        <v>769.02890000000002</v>
      </c>
      <c r="E22" s="39"/>
      <c r="F22" s="40"/>
      <c r="G22" s="62"/>
      <c r="H22" s="62"/>
      <c r="I22" s="41"/>
      <c r="J22" s="39"/>
      <c r="K22" s="42">
        <f>SUM(K9:K21)</f>
        <v>55.997249999999987</v>
      </c>
      <c r="L22" s="42">
        <f>SUM(L8:L21)</f>
        <v>1357.1760099999999</v>
      </c>
      <c r="M22" s="42">
        <f>SUM(M9:M21)</f>
        <v>1213.1177295000186</v>
      </c>
      <c r="N22" s="42">
        <f>SUM(N9:N21)</f>
        <v>172.86993659997731</v>
      </c>
      <c r="O22" s="44"/>
      <c r="P22" s="43"/>
      <c r="R22" s="31" t="s">
        <v>94</v>
      </c>
      <c r="S22" s="4"/>
      <c r="T22" s="4" t="s">
        <v>93</v>
      </c>
    </row>
    <row r="23" spans="1:22" ht="15" x14ac:dyDescent="0.25">
      <c r="A23" s="36"/>
      <c r="B23" s="36"/>
      <c r="C23" s="37"/>
      <c r="D23" s="38"/>
      <c r="E23" s="39"/>
      <c r="F23" s="40"/>
      <c r="G23" s="62"/>
      <c r="H23" s="62"/>
      <c r="I23" s="41"/>
      <c r="J23" s="39"/>
      <c r="K23" s="42"/>
      <c r="L23" s="42">
        <f>-M9</f>
        <v>-95.494608279772407</v>
      </c>
      <c r="M23" s="42"/>
      <c r="N23" s="42">
        <f>+M22*0.2</f>
        <v>242.62354590000373</v>
      </c>
      <c r="O23" s="44"/>
      <c r="P23" s="43"/>
      <c r="S23" s="4"/>
    </row>
    <row r="24" spans="1:22" ht="15" x14ac:dyDescent="0.25">
      <c r="A24" s="36"/>
      <c r="B24" s="36" t="s">
        <v>72</v>
      </c>
      <c r="C24" s="37" t="e">
        <f>+#REF!</f>
        <v>#REF!</v>
      </c>
      <c r="D24" s="54" t="e">
        <f>+C24*1.04</f>
        <v>#REF!</v>
      </c>
      <c r="E24" s="39"/>
      <c r="F24" s="40"/>
      <c r="G24" s="62"/>
      <c r="H24" s="62"/>
      <c r="I24" s="41"/>
      <c r="J24" s="39"/>
      <c r="K24" s="42"/>
      <c r="L24" s="42">
        <f>+L22+L23</f>
        <v>1261.6814017202275</v>
      </c>
      <c r="M24" s="42"/>
      <c r="N24" s="42">
        <f>+N23+N22</f>
        <v>415.49348249998104</v>
      </c>
      <c r="O24" s="44"/>
      <c r="P24" s="43"/>
      <c r="S24" s="89">
        <f>SUM(S15:S23)</f>
        <v>13</v>
      </c>
    </row>
    <row r="25" spans="1:22" ht="15" x14ac:dyDescent="0.25">
      <c r="A25" s="36"/>
      <c r="B25" s="36" t="s">
        <v>62</v>
      </c>
      <c r="C25" s="37" t="e">
        <f>SUM(C22:C24)</f>
        <v>#REF!</v>
      </c>
      <c r="D25" s="38"/>
      <c r="E25" s="39"/>
      <c r="F25" s="40"/>
      <c r="G25" s="62"/>
      <c r="H25" s="62"/>
      <c r="I25" s="41"/>
      <c r="J25" s="39"/>
      <c r="K25" s="42"/>
      <c r="L25" s="42"/>
      <c r="M25" s="42"/>
      <c r="N25" s="42"/>
      <c r="O25" s="44"/>
      <c r="P25" s="43"/>
    </row>
    <row r="26" spans="1:22" ht="15.75" thickBot="1" x14ac:dyDescent="0.3">
      <c r="A26" s="36"/>
      <c r="B26" s="36"/>
      <c r="C26" s="37"/>
      <c r="D26" s="38"/>
      <c r="E26" s="39"/>
      <c r="F26" s="40"/>
      <c r="G26" s="62"/>
      <c r="H26" s="62"/>
      <c r="I26" s="41"/>
      <c r="J26" s="39"/>
      <c r="K26" s="42"/>
      <c r="L26" s="42"/>
      <c r="M26" s="42"/>
      <c r="N26" s="42"/>
      <c r="O26" s="44"/>
      <c r="P26" s="43"/>
    </row>
    <row r="27" spans="1:22" ht="30.75" thickBot="1" x14ac:dyDescent="0.25">
      <c r="A27" s="6" t="s">
        <v>32</v>
      </c>
      <c r="B27" s="6" t="s">
        <v>33</v>
      </c>
      <c r="C27" s="7" t="s">
        <v>34</v>
      </c>
      <c r="D27" s="8" t="s">
        <v>35</v>
      </c>
      <c r="E27" s="9" t="s">
        <v>36</v>
      </c>
      <c r="F27" s="9" t="s">
        <v>37</v>
      </c>
      <c r="G27" s="9" t="s">
        <v>38</v>
      </c>
      <c r="H27" s="9" t="s">
        <v>39</v>
      </c>
      <c r="I27" s="10" t="s">
        <v>40</v>
      </c>
      <c r="J27" s="9" t="s">
        <v>41</v>
      </c>
      <c r="K27" s="11" t="s">
        <v>42</v>
      </c>
      <c r="L27" s="12" t="s">
        <v>43</v>
      </c>
      <c r="M27" s="11" t="s">
        <v>44</v>
      </c>
      <c r="N27" s="12" t="s">
        <v>45</v>
      </c>
      <c r="O27" s="12" t="s">
        <v>46</v>
      </c>
      <c r="P27" s="13" t="s">
        <v>47</v>
      </c>
    </row>
    <row r="28" spans="1:22" ht="15" x14ac:dyDescent="0.2">
      <c r="A28" s="16" t="s">
        <v>262</v>
      </c>
      <c r="B28" s="17"/>
      <c r="C28" s="17"/>
      <c r="D28" s="18"/>
      <c r="E28" s="18"/>
      <c r="F28" s="18"/>
      <c r="G28" s="18"/>
      <c r="H28" s="18"/>
      <c r="I28" s="19"/>
      <c r="J28" s="18"/>
      <c r="K28" s="19"/>
      <c r="L28" s="19"/>
      <c r="M28" s="19"/>
      <c r="N28" s="46"/>
      <c r="O28" s="14"/>
      <c r="P28" s="15"/>
    </row>
    <row r="29" spans="1:22" ht="14.25" x14ac:dyDescent="0.2">
      <c r="A29" s="24" t="s">
        <v>261</v>
      </c>
      <c r="B29" s="25" t="s">
        <v>204</v>
      </c>
      <c r="C29" s="53">
        <v>26.87</v>
      </c>
      <c r="D29" s="26">
        <v>8</v>
      </c>
      <c r="E29" s="27">
        <v>0.8</v>
      </c>
      <c r="F29" s="28">
        <f t="shared" ref="F29:F37" si="8">E29*0.1</f>
        <v>8.0000000000000016E-2</v>
      </c>
      <c r="G29" s="82">
        <v>1</v>
      </c>
      <c r="H29" s="82">
        <v>1</v>
      </c>
      <c r="I29" s="29">
        <f t="shared" ref="I29:I37" si="9">(G29+H29)/2*E29*C29</f>
        <v>21.496000000000002</v>
      </c>
      <c r="J29" s="27">
        <f t="shared" ref="J29:J37" si="10">(((D29*0.0254)^2)*3.1416/4)*C29</f>
        <v>0.87137675530752001</v>
      </c>
      <c r="K29" s="30">
        <f t="shared" ref="K29:K37" si="11">+C29*0.075</f>
        <v>2.01525</v>
      </c>
      <c r="L29" s="30">
        <f t="shared" ref="L29:L37" si="12">I29+K29</f>
        <v>23.511250000000004</v>
      </c>
      <c r="M29" s="30">
        <f t="shared" ref="M29:M37" si="13">(L29-K29-J29)*0.95</f>
        <v>19.593392082457857</v>
      </c>
      <c r="N29" s="30">
        <f t="shared" ref="N29:N37" si="14">(L29-M29)*1.2</f>
        <v>4.7014295010505762</v>
      </c>
      <c r="O29" s="45"/>
      <c r="P29" s="47"/>
      <c r="R29" s="31" t="s">
        <v>256</v>
      </c>
      <c r="S29" s="65"/>
      <c r="T29" s="32"/>
      <c r="U29" s="33"/>
    </row>
    <row r="30" spans="1:22" ht="14.25" x14ac:dyDescent="0.2">
      <c r="A30" s="34" t="s">
        <v>204</v>
      </c>
      <c r="B30" s="35" t="s">
        <v>203</v>
      </c>
      <c r="C30" s="53">
        <v>62.78</v>
      </c>
      <c r="D30" s="26">
        <v>8</v>
      </c>
      <c r="E30" s="27">
        <f t="shared" ref="E30:E37" si="15">E29</f>
        <v>0.8</v>
      </c>
      <c r="F30" s="28">
        <f t="shared" si="8"/>
        <v>8.0000000000000016E-2</v>
      </c>
      <c r="G30" s="82">
        <v>1</v>
      </c>
      <c r="H30" s="82">
        <v>1.1100000000000001</v>
      </c>
      <c r="I30" s="29">
        <f t="shared" si="9"/>
        <v>52.986320000000013</v>
      </c>
      <c r="J30" s="27">
        <f t="shared" si="10"/>
        <v>2.03591487525888</v>
      </c>
      <c r="K30" s="30">
        <f t="shared" si="11"/>
        <v>4.7084999999999999</v>
      </c>
      <c r="L30" s="30">
        <f t="shared" si="12"/>
        <v>57.694820000000014</v>
      </c>
      <c r="M30" s="30">
        <f t="shared" si="13"/>
        <v>48.402884868504074</v>
      </c>
      <c r="N30" s="30">
        <f t="shared" si="14"/>
        <v>11.150322157795127</v>
      </c>
      <c r="O30" s="45"/>
      <c r="P30" s="1"/>
      <c r="R30" s="31" t="s">
        <v>110</v>
      </c>
      <c r="S30" s="65">
        <v>9</v>
      </c>
      <c r="T30" s="32" t="s">
        <v>109</v>
      </c>
      <c r="U30" s="33"/>
    </row>
    <row r="31" spans="1:22" ht="14.25" x14ac:dyDescent="0.2">
      <c r="A31" s="34" t="s">
        <v>203</v>
      </c>
      <c r="B31" s="35" t="s">
        <v>202</v>
      </c>
      <c r="C31" s="53">
        <v>60.71</v>
      </c>
      <c r="D31" s="26">
        <v>8</v>
      </c>
      <c r="E31" s="27">
        <f t="shared" si="15"/>
        <v>0.8</v>
      </c>
      <c r="F31" s="28">
        <f t="shared" si="8"/>
        <v>8.0000000000000016E-2</v>
      </c>
      <c r="G31" s="82">
        <v>1.1100000000000001</v>
      </c>
      <c r="H31" s="82">
        <v>1</v>
      </c>
      <c r="I31" s="29">
        <f t="shared" si="9"/>
        <v>51.239240000000009</v>
      </c>
      <c r="J31" s="27">
        <f t="shared" si="10"/>
        <v>1.9687861114521599</v>
      </c>
      <c r="K31" s="30">
        <f t="shared" si="11"/>
        <v>4.5532500000000002</v>
      </c>
      <c r="L31" s="30">
        <f t="shared" si="12"/>
        <v>55.792490000000008</v>
      </c>
      <c r="M31" s="30">
        <f t="shared" si="13"/>
        <v>46.806931194120452</v>
      </c>
      <c r="N31" s="30">
        <f t="shared" si="14"/>
        <v>10.782670567055467</v>
      </c>
      <c r="O31" s="45"/>
      <c r="P31" s="1"/>
      <c r="R31" s="31" t="s">
        <v>108</v>
      </c>
      <c r="S31" s="65"/>
      <c r="T31" s="32" t="s">
        <v>107</v>
      </c>
      <c r="U31" s="33"/>
    </row>
    <row r="32" spans="1:22" ht="14.25" x14ac:dyDescent="0.2">
      <c r="A32" s="34" t="s">
        <v>202</v>
      </c>
      <c r="B32" s="35" t="s">
        <v>178</v>
      </c>
      <c r="C32" s="53">
        <v>57.77</v>
      </c>
      <c r="D32" s="26">
        <v>8</v>
      </c>
      <c r="E32" s="27">
        <f t="shared" si="15"/>
        <v>0.8</v>
      </c>
      <c r="F32" s="28">
        <f t="shared" si="8"/>
        <v>8.0000000000000016E-2</v>
      </c>
      <c r="G32" s="82">
        <v>1</v>
      </c>
      <c r="H32" s="82">
        <v>1</v>
      </c>
      <c r="I32" s="29">
        <f t="shared" si="9"/>
        <v>46.216000000000008</v>
      </c>
      <c r="J32" s="27">
        <f t="shared" si="10"/>
        <v>1.8734438092339201</v>
      </c>
      <c r="K32" s="30">
        <f t="shared" si="11"/>
        <v>4.3327499999999999</v>
      </c>
      <c r="L32" s="30">
        <f t="shared" si="12"/>
        <v>50.548750000000005</v>
      </c>
      <c r="M32" s="30">
        <f t="shared" si="13"/>
        <v>42.125428381227785</v>
      </c>
      <c r="N32" s="30">
        <f t="shared" si="14"/>
        <v>10.107985942526664</v>
      </c>
      <c r="O32" s="45"/>
      <c r="P32" s="1"/>
      <c r="R32" s="31" t="s">
        <v>106</v>
      </c>
      <c r="S32" s="65"/>
      <c r="T32" s="32" t="s">
        <v>105</v>
      </c>
      <c r="U32" s="33"/>
    </row>
    <row r="33" spans="1:21" ht="14.25" x14ac:dyDescent="0.2">
      <c r="A33" s="34" t="s">
        <v>178</v>
      </c>
      <c r="B33" s="35" t="s">
        <v>177</v>
      </c>
      <c r="C33" s="53">
        <v>23.95</v>
      </c>
      <c r="D33" s="26">
        <v>8</v>
      </c>
      <c r="E33" s="27">
        <f t="shared" si="15"/>
        <v>0.8</v>
      </c>
      <c r="F33" s="28">
        <f t="shared" si="8"/>
        <v>8.0000000000000016E-2</v>
      </c>
      <c r="G33" s="82">
        <v>1</v>
      </c>
      <c r="H33" s="82">
        <v>1</v>
      </c>
      <c r="I33" s="29">
        <f t="shared" si="9"/>
        <v>19.16</v>
      </c>
      <c r="J33" s="27">
        <f t="shared" si="10"/>
        <v>0.77668304017919998</v>
      </c>
      <c r="K33" s="30">
        <f t="shared" si="11"/>
        <v>1.7962499999999999</v>
      </c>
      <c r="L33" s="30">
        <f t="shared" si="12"/>
        <v>20.956250000000001</v>
      </c>
      <c r="M33" s="30">
        <f t="shared" si="13"/>
        <v>17.464151111829757</v>
      </c>
      <c r="N33" s="30">
        <f t="shared" si="14"/>
        <v>4.1905186658042917</v>
      </c>
      <c r="O33" s="45"/>
      <c r="P33" s="1"/>
      <c r="R33" s="31" t="s">
        <v>103</v>
      </c>
      <c r="T33" s="4" t="s">
        <v>102</v>
      </c>
    </row>
    <row r="34" spans="1:21" ht="14.25" x14ac:dyDescent="0.2">
      <c r="A34" s="34" t="s">
        <v>177</v>
      </c>
      <c r="B34" s="35" t="s">
        <v>216</v>
      </c>
      <c r="C34" s="53">
        <v>19.41</v>
      </c>
      <c r="D34" s="26">
        <v>8</v>
      </c>
      <c r="E34" s="27">
        <f t="shared" si="15"/>
        <v>0.8</v>
      </c>
      <c r="F34" s="28">
        <f t="shared" si="8"/>
        <v>8.0000000000000016E-2</v>
      </c>
      <c r="G34" s="82">
        <v>1</v>
      </c>
      <c r="H34" s="82">
        <v>1</v>
      </c>
      <c r="I34" s="29">
        <f t="shared" si="9"/>
        <v>15.528</v>
      </c>
      <c r="J34" s="27">
        <f t="shared" si="10"/>
        <v>0.62945377076735998</v>
      </c>
      <c r="K34" s="30">
        <f t="shared" si="11"/>
        <v>1.4557499999999999</v>
      </c>
      <c r="L34" s="30">
        <f t="shared" si="12"/>
        <v>16.983750000000001</v>
      </c>
      <c r="M34" s="30">
        <f t="shared" si="13"/>
        <v>14.153618917771007</v>
      </c>
      <c r="N34" s="30">
        <f t="shared" si="14"/>
        <v>3.3961572986747917</v>
      </c>
      <c r="O34" s="45"/>
      <c r="P34" s="1"/>
      <c r="R34" s="31" t="s">
        <v>100</v>
      </c>
      <c r="T34" s="4" t="s">
        <v>99</v>
      </c>
    </row>
    <row r="35" spans="1:21" ht="14.25" x14ac:dyDescent="0.2">
      <c r="A35" s="34" t="s">
        <v>216</v>
      </c>
      <c r="B35" s="35" t="s">
        <v>215</v>
      </c>
      <c r="C35" s="53">
        <v>44.58</v>
      </c>
      <c r="D35" s="26">
        <v>8</v>
      </c>
      <c r="E35" s="27">
        <f t="shared" si="15"/>
        <v>0.8</v>
      </c>
      <c r="F35" s="28">
        <f t="shared" si="8"/>
        <v>8.0000000000000016E-2</v>
      </c>
      <c r="G35" s="82">
        <v>1</v>
      </c>
      <c r="H35" s="82">
        <v>0.95</v>
      </c>
      <c r="I35" s="29">
        <f t="shared" si="9"/>
        <v>34.772399999999998</v>
      </c>
      <c r="J35" s="27">
        <f t="shared" si="10"/>
        <v>1.4457006234316798</v>
      </c>
      <c r="K35" s="30">
        <f t="shared" si="11"/>
        <v>3.3434999999999997</v>
      </c>
      <c r="L35" s="30">
        <f t="shared" si="12"/>
        <v>38.115899999999996</v>
      </c>
      <c r="M35" s="30">
        <f t="shared" si="13"/>
        <v>31.660364407739902</v>
      </c>
      <c r="N35" s="30">
        <f t="shared" si="14"/>
        <v>7.7466427107121127</v>
      </c>
      <c r="O35" s="45"/>
      <c r="P35" s="1"/>
      <c r="R35" s="31" t="s">
        <v>98</v>
      </c>
      <c r="T35" s="4" t="s">
        <v>97</v>
      </c>
    </row>
    <row r="36" spans="1:21" ht="14.25" x14ac:dyDescent="0.2">
      <c r="A36" s="34" t="s">
        <v>260</v>
      </c>
      <c r="B36" s="35" t="s">
        <v>218</v>
      </c>
      <c r="C36" s="53">
        <v>64.48</v>
      </c>
      <c r="D36" s="26">
        <v>8</v>
      </c>
      <c r="E36" s="27">
        <f t="shared" si="15"/>
        <v>0.8</v>
      </c>
      <c r="F36" s="28">
        <f t="shared" si="8"/>
        <v>8.0000000000000016E-2</v>
      </c>
      <c r="G36" s="82">
        <v>1</v>
      </c>
      <c r="H36" s="82">
        <v>1</v>
      </c>
      <c r="I36" s="29">
        <f t="shared" si="9"/>
        <v>51.584000000000003</v>
      </c>
      <c r="J36" s="27">
        <f t="shared" si="10"/>
        <v>2.0910447779020802</v>
      </c>
      <c r="K36" s="30">
        <f t="shared" si="11"/>
        <v>4.8360000000000003</v>
      </c>
      <c r="L36" s="30">
        <f t="shared" si="12"/>
        <v>56.42</v>
      </c>
      <c r="M36" s="30">
        <f t="shared" si="13"/>
        <v>47.018307460993029</v>
      </c>
      <c r="N36" s="30">
        <f t="shared" si="14"/>
        <v>11.282031046808367</v>
      </c>
      <c r="O36" s="45"/>
      <c r="P36" s="1"/>
      <c r="R36" s="31" t="s">
        <v>96</v>
      </c>
      <c r="T36" s="4" t="s">
        <v>95</v>
      </c>
    </row>
    <row r="37" spans="1:21" ht="14.25" x14ac:dyDescent="0.2">
      <c r="A37" s="34" t="s">
        <v>218</v>
      </c>
      <c r="B37" s="35" t="s">
        <v>259</v>
      </c>
      <c r="C37" s="53">
        <v>73.37</v>
      </c>
      <c r="D37" s="26">
        <v>8</v>
      </c>
      <c r="E37" s="27">
        <f t="shared" si="15"/>
        <v>0.8</v>
      </c>
      <c r="F37" s="28">
        <f t="shared" si="8"/>
        <v>8.0000000000000016E-2</v>
      </c>
      <c r="G37" s="82">
        <v>1</v>
      </c>
      <c r="H37" s="82">
        <v>1</v>
      </c>
      <c r="I37" s="29">
        <f t="shared" si="9"/>
        <v>58.696000000000005</v>
      </c>
      <c r="J37" s="27">
        <f t="shared" si="10"/>
        <v>2.3793417393715202</v>
      </c>
      <c r="K37" s="30">
        <f t="shared" si="11"/>
        <v>5.5027499999999998</v>
      </c>
      <c r="L37" s="30">
        <f t="shared" si="12"/>
        <v>64.198750000000004</v>
      </c>
      <c r="M37" s="30">
        <f t="shared" si="13"/>
        <v>53.500825347597058</v>
      </c>
      <c r="N37" s="30">
        <f t="shared" si="14"/>
        <v>12.837509582883536</v>
      </c>
      <c r="O37" s="45"/>
      <c r="P37" s="1"/>
      <c r="R37" s="31" t="s">
        <v>94</v>
      </c>
      <c r="T37" s="4" t="s">
        <v>93</v>
      </c>
    </row>
    <row r="38" spans="1:21" ht="15" x14ac:dyDescent="0.25">
      <c r="A38" s="36"/>
      <c r="B38" s="36" t="s">
        <v>53</v>
      </c>
      <c r="C38" s="37">
        <f>SUM(C29:C37)</f>
        <v>433.92</v>
      </c>
      <c r="D38" s="54">
        <f>+C38*1.03</f>
        <v>446.93760000000003</v>
      </c>
      <c r="E38" s="39"/>
      <c r="F38" s="40"/>
      <c r="G38" s="62"/>
      <c r="H38" s="62"/>
      <c r="I38" s="41"/>
      <c r="J38" s="39"/>
      <c r="K38" s="42">
        <f>SUM(K29:K37)</f>
        <v>32.543999999999997</v>
      </c>
      <c r="L38" s="42">
        <f>SUM(L29:L37)</f>
        <v>384.22196000000008</v>
      </c>
      <c r="M38" s="42">
        <f>SUM(M29:M37)</f>
        <v>320.72590377224094</v>
      </c>
      <c r="N38" s="42">
        <f>SUM(N29:N37)</f>
        <v>76.195267473310935</v>
      </c>
      <c r="O38" s="44"/>
      <c r="P38" s="43"/>
    </row>
    <row r="39" spans="1:21" ht="15" x14ac:dyDescent="0.25">
      <c r="A39" s="36"/>
      <c r="B39" s="36"/>
      <c r="C39" s="37"/>
      <c r="D39" s="38"/>
      <c r="E39" s="39"/>
      <c r="F39" s="40"/>
      <c r="G39" s="62"/>
      <c r="H39" s="62"/>
      <c r="I39" s="41"/>
      <c r="J39" s="39"/>
      <c r="K39" s="42"/>
      <c r="L39" s="42">
        <f>-M29</f>
        <v>-19.593392082457857</v>
      </c>
      <c r="M39" s="42"/>
      <c r="N39" s="42">
        <f>+M38*0.2</f>
        <v>64.145180754448191</v>
      </c>
      <c r="O39" s="44"/>
      <c r="P39" s="43"/>
    </row>
    <row r="40" spans="1:21" ht="15" x14ac:dyDescent="0.25">
      <c r="A40" s="36"/>
      <c r="B40" s="36" t="s">
        <v>72</v>
      </c>
      <c r="C40" s="37" t="e">
        <f>+#REF!</f>
        <v>#REF!</v>
      </c>
      <c r="D40" s="54" t="e">
        <f>+C40*1.04</f>
        <v>#REF!</v>
      </c>
      <c r="E40" s="39"/>
      <c r="F40" s="40"/>
      <c r="G40" s="62"/>
      <c r="H40" s="62"/>
      <c r="I40" s="41"/>
      <c r="J40" s="39"/>
      <c r="K40" s="42"/>
      <c r="L40" s="42">
        <f>+L38+L39</f>
        <v>364.62856791754223</v>
      </c>
      <c r="M40" s="42"/>
      <c r="N40" s="42">
        <f>+N39+N38</f>
        <v>140.34044822775911</v>
      </c>
      <c r="O40" s="44"/>
      <c r="P40" s="43"/>
    </row>
    <row r="41" spans="1:21" ht="15" x14ac:dyDescent="0.25">
      <c r="A41" s="36"/>
      <c r="B41" s="36" t="s">
        <v>62</v>
      </c>
      <c r="C41" s="37" t="e">
        <f>SUM(C38:C40)</f>
        <v>#REF!</v>
      </c>
      <c r="D41" s="38"/>
      <c r="E41" s="39"/>
      <c r="F41" s="40"/>
      <c r="G41" s="62"/>
      <c r="H41" s="62"/>
      <c r="I41" s="41"/>
      <c r="J41" s="39"/>
      <c r="K41" s="42"/>
      <c r="L41" s="42"/>
      <c r="M41" s="42"/>
      <c r="N41" s="42"/>
      <c r="O41" s="44"/>
      <c r="P41" s="43"/>
    </row>
    <row r="42" spans="1:21" ht="15.75" thickBot="1" x14ac:dyDescent="0.3">
      <c r="A42" s="36"/>
      <c r="B42" s="36"/>
      <c r="C42" s="37"/>
      <c r="D42" s="38"/>
      <c r="E42" s="39"/>
      <c r="F42" s="40"/>
      <c r="G42" s="62"/>
      <c r="H42" s="62"/>
      <c r="I42" s="41"/>
      <c r="J42" s="39"/>
      <c r="K42" s="42"/>
      <c r="L42" s="42"/>
      <c r="M42" s="42"/>
      <c r="N42" s="42"/>
      <c r="O42" s="44"/>
      <c r="P42" s="43"/>
    </row>
    <row r="43" spans="1:21" ht="30.75" thickBot="1" x14ac:dyDescent="0.25">
      <c r="A43" s="6" t="s">
        <v>32</v>
      </c>
      <c r="B43" s="6" t="s">
        <v>33</v>
      </c>
      <c r="C43" s="7" t="s">
        <v>34</v>
      </c>
      <c r="D43" s="8" t="s">
        <v>35</v>
      </c>
      <c r="E43" s="9" t="s">
        <v>36</v>
      </c>
      <c r="F43" s="9" t="s">
        <v>37</v>
      </c>
      <c r="G43" s="9" t="s">
        <v>38</v>
      </c>
      <c r="H43" s="9" t="s">
        <v>39</v>
      </c>
      <c r="I43" s="10" t="s">
        <v>40</v>
      </c>
      <c r="J43" s="9" t="s">
        <v>41</v>
      </c>
      <c r="K43" s="11" t="s">
        <v>42</v>
      </c>
      <c r="L43" s="12" t="s">
        <v>43</v>
      </c>
      <c r="M43" s="11" t="s">
        <v>44</v>
      </c>
      <c r="N43" s="12" t="s">
        <v>45</v>
      </c>
      <c r="O43" s="12" t="s">
        <v>46</v>
      </c>
      <c r="P43" s="13" t="s">
        <v>47</v>
      </c>
    </row>
    <row r="44" spans="1:21" ht="15" x14ac:dyDescent="0.2">
      <c r="A44" s="16" t="s">
        <v>258</v>
      </c>
      <c r="B44" s="17"/>
      <c r="C44" s="17"/>
      <c r="D44" s="18"/>
      <c r="E44" s="18"/>
      <c r="F44" s="18"/>
      <c r="G44" s="18"/>
      <c r="H44" s="18"/>
      <c r="I44" s="19"/>
      <c r="J44" s="18"/>
      <c r="K44" s="19"/>
      <c r="L44" s="19"/>
      <c r="M44" s="19"/>
      <c r="N44" s="46"/>
      <c r="O44" s="14"/>
      <c r="P44" s="15"/>
    </row>
    <row r="45" spans="1:21" ht="14.25" x14ac:dyDescent="0.2">
      <c r="A45" s="24" t="s">
        <v>257</v>
      </c>
      <c r="B45" s="25" t="s">
        <v>162</v>
      </c>
      <c r="C45" s="53">
        <v>33.049999999999997</v>
      </c>
      <c r="D45" s="26">
        <v>8</v>
      </c>
      <c r="E45" s="27">
        <v>0.8</v>
      </c>
      <c r="F45" s="28">
        <f t="shared" ref="F45:F91" si="16">E45*0.1</f>
        <v>8.0000000000000016E-2</v>
      </c>
      <c r="G45" s="82">
        <v>5.34</v>
      </c>
      <c r="H45" s="82">
        <v>4.6500000000000004</v>
      </c>
      <c r="I45" s="29">
        <f t="shared" ref="I45:I91" si="17">(G45+H45)/2*E45*C45</f>
        <v>132.06780000000001</v>
      </c>
      <c r="J45" s="27">
        <f t="shared" ref="J45:J91" si="18">(((D45*0.0254)^2)*3.1416/4)*C45</f>
        <v>1.0717901660927998</v>
      </c>
      <c r="K45" s="30">
        <f t="shared" ref="K45:K91" si="19">+C45*0.075</f>
        <v>2.4787499999999998</v>
      </c>
      <c r="L45" s="30">
        <f t="shared" ref="L45:L91" si="20">I45+K45</f>
        <v>134.54655</v>
      </c>
      <c r="M45" s="30">
        <f t="shared" ref="M45:M91" si="21">(L45-K45-J45)*0.95</f>
        <v>124.44620934221184</v>
      </c>
      <c r="N45" s="30">
        <f t="shared" ref="N45:N91" si="22">(L45-M45)*1.2</f>
        <v>12.120408789345783</v>
      </c>
      <c r="O45" s="45"/>
      <c r="P45" s="47"/>
      <c r="R45" s="31" t="s">
        <v>256</v>
      </c>
      <c r="S45" s="65"/>
      <c r="T45" s="32"/>
      <c r="U45" s="33"/>
    </row>
    <row r="46" spans="1:21" ht="14.25" x14ac:dyDescent="0.2">
      <c r="A46" s="34" t="s">
        <v>162</v>
      </c>
      <c r="B46" s="35" t="s">
        <v>163</v>
      </c>
      <c r="C46" s="53">
        <v>15.47</v>
      </c>
      <c r="D46" s="26">
        <v>8</v>
      </c>
      <c r="E46" s="27">
        <f t="shared" ref="E46:E91" si="23">E45</f>
        <v>0.8</v>
      </c>
      <c r="F46" s="28">
        <f t="shared" si="16"/>
        <v>8.0000000000000016E-2</v>
      </c>
      <c r="G46" s="82">
        <v>4.6500000000000004</v>
      </c>
      <c r="H46" s="82">
        <v>3.62</v>
      </c>
      <c r="I46" s="29">
        <f t="shared" si="17"/>
        <v>51.174759999999999</v>
      </c>
      <c r="J46" s="27">
        <f t="shared" si="18"/>
        <v>0.50168211405312002</v>
      </c>
      <c r="K46" s="30">
        <f t="shared" si="19"/>
        <v>1.16025</v>
      </c>
      <c r="L46" s="30">
        <f t="shared" si="20"/>
        <v>52.335009999999997</v>
      </c>
      <c r="M46" s="30">
        <f t="shared" si="21"/>
        <v>48.139423991649537</v>
      </c>
      <c r="N46" s="30">
        <f t="shared" si="22"/>
        <v>5.0347032100205524</v>
      </c>
      <c r="O46" s="45"/>
      <c r="P46" s="1"/>
      <c r="R46" s="31" t="s">
        <v>110</v>
      </c>
      <c r="S46" s="65">
        <v>29</v>
      </c>
      <c r="T46" s="32" t="s">
        <v>109</v>
      </c>
      <c r="U46" s="33"/>
    </row>
    <row r="47" spans="1:21" ht="14.25" x14ac:dyDescent="0.2">
      <c r="A47" s="34" t="s">
        <v>163</v>
      </c>
      <c r="B47" s="35" t="s">
        <v>254</v>
      </c>
      <c r="C47" s="53">
        <v>77.66</v>
      </c>
      <c r="D47" s="26">
        <v>8</v>
      </c>
      <c r="E47" s="27">
        <f t="shared" si="23"/>
        <v>0.8</v>
      </c>
      <c r="F47" s="28">
        <f t="shared" si="16"/>
        <v>8.0000000000000016E-2</v>
      </c>
      <c r="G47" s="82">
        <v>3.62</v>
      </c>
      <c r="H47" s="82">
        <v>1.68</v>
      </c>
      <c r="I47" s="29">
        <f t="shared" si="17"/>
        <v>164.63919999999999</v>
      </c>
      <c r="J47" s="27">
        <f t="shared" si="18"/>
        <v>2.5184636701593597</v>
      </c>
      <c r="K47" s="30">
        <f t="shared" si="19"/>
        <v>5.8244999999999996</v>
      </c>
      <c r="L47" s="30">
        <f t="shared" si="20"/>
        <v>170.46369999999999</v>
      </c>
      <c r="M47" s="30">
        <f t="shared" si="21"/>
        <v>154.0146995133486</v>
      </c>
      <c r="N47" s="30">
        <f t="shared" si="22"/>
        <v>19.738800583981661</v>
      </c>
      <c r="O47" s="45"/>
      <c r="P47" s="1"/>
      <c r="R47" s="31" t="s">
        <v>108</v>
      </c>
      <c r="S47" s="65">
        <v>2</v>
      </c>
      <c r="T47" s="32" t="s">
        <v>107</v>
      </c>
      <c r="U47" s="33"/>
    </row>
    <row r="48" spans="1:21" ht="14.25" x14ac:dyDescent="0.2">
      <c r="A48" s="34" t="s">
        <v>255</v>
      </c>
      <c r="B48" s="35" t="s">
        <v>254</v>
      </c>
      <c r="C48" s="53">
        <v>18.03</v>
      </c>
      <c r="D48" s="26">
        <v>8</v>
      </c>
      <c r="E48" s="27">
        <f t="shared" si="23"/>
        <v>0.8</v>
      </c>
      <c r="F48" s="28">
        <f t="shared" si="16"/>
        <v>8.0000000000000016E-2</v>
      </c>
      <c r="G48" s="82">
        <v>1</v>
      </c>
      <c r="H48" s="82">
        <v>1.68</v>
      </c>
      <c r="I48" s="29">
        <f t="shared" si="17"/>
        <v>19.328159999999997</v>
      </c>
      <c r="J48" s="27">
        <f t="shared" si="18"/>
        <v>0.58470126156288005</v>
      </c>
      <c r="K48" s="30">
        <f t="shared" si="19"/>
        <v>1.35225</v>
      </c>
      <c r="L48" s="30">
        <f t="shared" si="20"/>
        <v>20.680409999999998</v>
      </c>
      <c r="M48" s="30">
        <f t="shared" si="21"/>
        <v>17.806285801515259</v>
      </c>
      <c r="N48" s="30">
        <f t="shared" si="22"/>
        <v>3.4489490381816879</v>
      </c>
      <c r="O48" s="45"/>
      <c r="P48" s="1"/>
      <c r="R48" s="31" t="s">
        <v>106</v>
      </c>
      <c r="S48" s="65">
        <v>3</v>
      </c>
      <c r="T48" s="32" t="s">
        <v>105</v>
      </c>
      <c r="U48" s="33"/>
    </row>
    <row r="49" spans="1:20" ht="14.25" x14ac:dyDescent="0.2">
      <c r="A49" s="35" t="s">
        <v>254</v>
      </c>
      <c r="B49" s="35" t="s">
        <v>253</v>
      </c>
      <c r="C49" s="53">
        <v>20.149999999999999</v>
      </c>
      <c r="D49" s="26">
        <v>8</v>
      </c>
      <c r="E49" s="27">
        <f t="shared" si="23"/>
        <v>0.8</v>
      </c>
      <c r="F49" s="28">
        <f t="shared" si="16"/>
        <v>8.0000000000000016E-2</v>
      </c>
      <c r="G49" s="82">
        <v>1.68</v>
      </c>
      <c r="H49" s="82">
        <v>1.6</v>
      </c>
      <c r="I49" s="29">
        <f t="shared" si="17"/>
        <v>26.436800000000005</v>
      </c>
      <c r="J49" s="27">
        <f t="shared" si="18"/>
        <v>0.65345149309439987</v>
      </c>
      <c r="K49" s="30">
        <f t="shared" si="19"/>
        <v>1.5112499999999998</v>
      </c>
      <c r="L49" s="30">
        <f t="shared" si="20"/>
        <v>27.948050000000006</v>
      </c>
      <c r="M49" s="30">
        <f t="shared" si="21"/>
        <v>24.494181081560324</v>
      </c>
      <c r="N49" s="30">
        <f t="shared" si="22"/>
        <v>4.1446427021276175</v>
      </c>
      <c r="O49" s="45"/>
      <c r="P49" s="1"/>
      <c r="R49" s="31" t="s">
        <v>103</v>
      </c>
      <c r="S49" s="57">
        <v>5</v>
      </c>
      <c r="T49" s="4" t="s">
        <v>102</v>
      </c>
    </row>
    <row r="50" spans="1:20" ht="14.25" x14ac:dyDescent="0.2">
      <c r="A50" s="35" t="s">
        <v>253</v>
      </c>
      <c r="B50" s="35" t="s">
        <v>252</v>
      </c>
      <c r="C50" s="53">
        <v>52.28</v>
      </c>
      <c r="D50" s="26">
        <v>8</v>
      </c>
      <c r="E50" s="27">
        <f t="shared" si="23"/>
        <v>0.8</v>
      </c>
      <c r="F50" s="28">
        <f t="shared" si="16"/>
        <v>8.0000000000000016E-2</v>
      </c>
      <c r="G50" s="82">
        <v>1.6</v>
      </c>
      <c r="H50" s="82">
        <v>1.43</v>
      </c>
      <c r="I50" s="29">
        <f t="shared" si="17"/>
        <v>63.363360000000014</v>
      </c>
      <c r="J50" s="27">
        <f t="shared" si="18"/>
        <v>1.69540665305088</v>
      </c>
      <c r="K50" s="30">
        <f t="shared" si="19"/>
        <v>3.9209999999999998</v>
      </c>
      <c r="L50" s="30">
        <f t="shared" si="20"/>
        <v>67.284360000000021</v>
      </c>
      <c r="M50" s="30">
        <f t="shared" si="21"/>
        <v>58.584555679601678</v>
      </c>
      <c r="N50" s="30">
        <f t="shared" si="22"/>
        <v>10.439765184478011</v>
      </c>
      <c r="O50" s="45"/>
      <c r="P50" s="1"/>
      <c r="R50" s="31" t="s">
        <v>100</v>
      </c>
      <c r="S50" s="57">
        <v>3</v>
      </c>
      <c r="T50" s="4" t="s">
        <v>99</v>
      </c>
    </row>
    <row r="51" spans="1:20" ht="14.25" x14ac:dyDescent="0.2">
      <c r="A51" s="35" t="s">
        <v>251</v>
      </c>
      <c r="B51" s="35" t="s">
        <v>218</v>
      </c>
      <c r="C51" s="53">
        <v>56.49</v>
      </c>
      <c r="D51" s="26">
        <v>8</v>
      </c>
      <c r="E51" s="27">
        <f t="shared" si="23"/>
        <v>0.8</v>
      </c>
      <c r="F51" s="28">
        <f t="shared" si="16"/>
        <v>8.0000000000000016E-2</v>
      </c>
      <c r="G51" s="82">
        <v>4.3899999999999997</v>
      </c>
      <c r="H51" s="82">
        <v>1.03</v>
      </c>
      <c r="I51" s="29">
        <f t="shared" si="17"/>
        <v>122.47032000000002</v>
      </c>
      <c r="J51" s="27">
        <f t="shared" si="18"/>
        <v>1.83193423547904</v>
      </c>
      <c r="K51" s="30">
        <f t="shared" si="19"/>
        <v>4.2367499999999998</v>
      </c>
      <c r="L51" s="30">
        <f t="shared" si="20"/>
        <v>126.70707000000002</v>
      </c>
      <c r="M51" s="30">
        <f t="shared" si="21"/>
        <v>114.60646647629493</v>
      </c>
      <c r="N51" s="30">
        <f t="shared" si="22"/>
        <v>14.520724228446106</v>
      </c>
      <c r="O51" s="45"/>
      <c r="P51" s="1"/>
      <c r="R51" s="31" t="s">
        <v>98</v>
      </c>
      <c r="S51" s="57">
        <v>2</v>
      </c>
      <c r="T51" s="4" t="s">
        <v>97</v>
      </c>
    </row>
    <row r="52" spans="1:20" ht="14.25" x14ac:dyDescent="0.2">
      <c r="A52" s="35" t="s">
        <v>210</v>
      </c>
      <c r="B52" s="35" t="s">
        <v>218</v>
      </c>
      <c r="C52" s="53">
        <v>26.83</v>
      </c>
      <c r="D52" s="26">
        <v>8</v>
      </c>
      <c r="E52" s="27">
        <f t="shared" si="23"/>
        <v>0.8</v>
      </c>
      <c r="F52" s="28">
        <f t="shared" si="16"/>
        <v>8.0000000000000016E-2</v>
      </c>
      <c r="G52" s="82">
        <v>2.89</v>
      </c>
      <c r="H52" s="82">
        <v>1.03</v>
      </c>
      <c r="I52" s="29">
        <f t="shared" si="17"/>
        <v>42.06944</v>
      </c>
      <c r="J52" s="27">
        <f t="shared" si="18"/>
        <v>0.87007958112767991</v>
      </c>
      <c r="K52" s="30">
        <f t="shared" si="19"/>
        <v>2.0122499999999999</v>
      </c>
      <c r="L52" s="30">
        <f t="shared" si="20"/>
        <v>44.081690000000002</v>
      </c>
      <c r="M52" s="30">
        <f t="shared" si="21"/>
        <v>39.139392397928702</v>
      </c>
      <c r="N52" s="30">
        <f t="shared" si="22"/>
        <v>5.9307571224855593</v>
      </c>
      <c r="O52" s="45"/>
      <c r="P52" s="1"/>
      <c r="R52" s="31" t="s">
        <v>96</v>
      </c>
      <c r="S52" s="57">
        <v>4</v>
      </c>
      <c r="T52" s="4" t="s">
        <v>95</v>
      </c>
    </row>
    <row r="53" spans="1:20" ht="14.25" x14ac:dyDescent="0.2">
      <c r="A53" s="35" t="s">
        <v>250</v>
      </c>
      <c r="B53" s="35" t="s">
        <v>218</v>
      </c>
      <c r="C53" s="53">
        <v>37.92</v>
      </c>
      <c r="D53" s="26">
        <v>8</v>
      </c>
      <c r="E53" s="27">
        <f t="shared" si="23"/>
        <v>0.8</v>
      </c>
      <c r="F53" s="28">
        <f t="shared" si="16"/>
        <v>8.0000000000000016E-2</v>
      </c>
      <c r="G53" s="82">
        <v>1.61</v>
      </c>
      <c r="H53" s="82">
        <v>1.07</v>
      </c>
      <c r="I53" s="29">
        <f t="shared" si="17"/>
        <v>40.650240000000004</v>
      </c>
      <c r="J53" s="27">
        <f t="shared" si="18"/>
        <v>1.22972112248832</v>
      </c>
      <c r="K53" s="30">
        <f t="shared" si="19"/>
        <v>2.8439999999999999</v>
      </c>
      <c r="L53" s="30">
        <f t="shared" si="20"/>
        <v>43.494240000000005</v>
      </c>
      <c r="M53" s="30">
        <f t="shared" si="21"/>
        <v>37.449492933636094</v>
      </c>
      <c r="N53" s="30">
        <f t="shared" si="22"/>
        <v>7.2536964796366927</v>
      </c>
      <c r="O53" s="45"/>
      <c r="P53" s="1"/>
      <c r="R53" s="31" t="s">
        <v>94</v>
      </c>
      <c r="S53" s="57">
        <v>1</v>
      </c>
      <c r="T53" s="4" t="s">
        <v>93</v>
      </c>
    </row>
    <row r="54" spans="1:20" ht="14.25" x14ac:dyDescent="0.2">
      <c r="A54" s="35" t="s">
        <v>218</v>
      </c>
      <c r="B54" s="35" t="s">
        <v>238</v>
      </c>
      <c r="C54" s="53">
        <v>42.43</v>
      </c>
      <c r="D54" s="26">
        <v>8</v>
      </c>
      <c r="E54" s="27">
        <f t="shared" si="23"/>
        <v>0.8</v>
      </c>
      <c r="F54" s="28">
        <f t="shared" si="16"/>
        <v>8.0000000000000016E-2</v>
      </c>
      <c r="G54" s="82">
        <v>1.07</v>
      </c>
      <c r="H54" s="82">
        <v>1.81</v>
      </c>
      <c r="I54" s="29">
        <f t="shared" si="17"/>
        <v>48.879359999999998</v>
      </c>
      <c r="J54" s="27">
        <f t="shared" si="18"/>
        <v>1.3759775112652799</v>
      </c>
      <c r="K54" s="30">
        <f t="shared" si="19"/>
        <v>3.1822499999999998</v>
      </c>
      <c r="L54" s="30">
        <f t="shared" si="20"/>
        <v>52.061610000000002</v>
      </c>
      <c r="M54" s="30">
        <f t="shared" si="21"/>
        <v>45.128213364297984</v>
      </c>
      <c r="N54" s="30">
        <f t="shared" si="22"/>
        <v>8.3200759628424201</v>
      </c>
      <c r="O54" s="45"/>
      <c r="P54" s="1"/>
      <c r="R54" s="31"/>
    </row>
    <row r="55" spans="1:20" ht="14.25" x14ac:dyDescent="0.2">
      <c r="A55" s="35" t="s">
        <v>249</v>
      </c>
      <c r="B55" s="35" t="s">
        <v>248</v>
      </c>
      <c r="C55" s="53">
        <v>31.97</v>
      </c>
      <c r="D55" s="26">
        <v>8</v>
      </c>
      <c r="E55" s="27">
        <f t="shared" si="23"/>
        <v>0.8</v>
      </c>
      <c r="F55" s="28">
        <f t="shared" si="16"/>
        <v>8.0000000000000016E-2</v>
      </c>
      <c r="G55" s="82">
        <v>1</v>
      </c>
      <c r="H55" s="82">
        <v>1.1100000000000001</v>
      </c>
      <c r="I55" s="29">
        <f t="shared" si="17"/>
        <v>26.982680000000006</v>
      </c>
      <c r="J55" s="27">
        <f t="shared" si="18"/>
        <v>1.0367664632371199</v>
      </c>
      <c r="K55" s="30">
        <f t="shared" si="19"/>
        <v>2.3977499999999998</v>
      </c>
      <c r="L55" s="30">
        <f t="shared" si="20"/>
        <v>29.380430000000004</v>
      </c>
      <c r="M55" s="30">
        <f t="shared" si="21"/>
        <v>24.648617859924741</v>
      </c>
      <c r="N55" s="30">
        <f t="shared" si="22"/>
        <v>5.6781745680903155</v>
      </c>
      <c r="O55" s="45"/>
      <c r="P55" s="1"/>
      <c r="R55" s="31"/>
    </row>
    <row r="56" spans="1:20" ht="14.25" x14ac:dyDescent="0.2">
      <c r="A56" s="35" t="s">
        <v>218</v>
      </c>
      <c r="B56" s="35" t="s">
        <v>241</v>
      </c>
      <c r="C56" s="53">
        <v>44.8</v>
      </c>
      <c r="D56" s="26">
        <v>8</v>
      </c>
      <c r="E56" s="27">
        <f t="shared" si="23"/>
        <v>0.8</v>
      </c>
      <c r="F56" s="28">
        <f t="shared" si="16"/>
        <v>8.0000000000000016E-2</v>
      </c>
      <c r="G56" s="82">
        <v>1.1100000000000001</v>
      </c>
      <c r="H56" s="82">
        <v>3.1</v>
      </c>
      <c r="I56" s="29">
        <f t="shared" si="17"/>
        <v>75.443200000000004</v>
      </c>
      <c r="J56" s="27">
        <f t="shared" si="18"/>
        <v>1.4528350814207998</v>
      </c>
      <c r="K56" s="30">
        <f t="shared" si="19"/>
        <v>3.36</v>
      </c>
      <c r="L56" s="30">
        <f t="shared" si="20"/>
        <v>78.803200000000004</v>
      </c>
      <c r="M56" s="30">
        <f t="shared" si="21"/>
        <v>70.290846672650247</v>
      </c>
      <c r="N56" s="30">
        <f t="shared" si="22"/>
        <v>10.214823992819708</v>
      </c>
      <c r="O56" s="45"/>
      <c r="P56" s="1"/>
      <c r="R56" s="31"/>
      <c r="S56" s="59">
        <f>SUM(S46:S55)</f>
        <v>49</v>
      </c>
    </row>
    <row r="57" spans="1:20" ht="14.25" x14ac:dyDescent="0.2">
      <c r="A57" s="35" t="s">
        <v>247</v>
      </c>
      <c r="B57" s="35" t="s">
        <v>246</v>
      </c>
      <c r="C57" s="53">
        <v>33.1</v>
      </c>
      <c r="D57" s="26">
        <v>8</v>
      </c>
      <c r="E57" s="27">
        <f t="shared" si="23"/>
        <v>0.8</v>
      </c>
      <c r="F57" s="28">
        <f t="shared" si="16"/>
        <v>8.0000000000000016E-2</v>
      </c>
      <c r="G57" s="82">
        <v>1.03</v>
      </c>
      <c r="H57" s="82">
        <v>1.21</v>
      </c>
      <c r="I57" s="29">
        <f t="shared" si="17"/>
        <v>29.657600000000006</v>
      </c>
      <c r="J57" s="27">
        <f t="shared" si="18"/>
        <v>1.0734116338176001</v>
      </c>
      <c r="K57" s="30">
        <f t="shared" si="19"/>
        <v>2.4824999999999999</v>
      </c>
      <c r="L57" s="30">
        <f t="shared" si="20"/>
        <v>32.140100000000004</v>
      </c>
      <c r="M57" s="30">
        <f t="shared" si="21"/>
        <v>27.154978947873282</v>
      </c>
      <c r="N57" s="30">
        <f t="shared" si="22"/>
        <v>5.9821452625520664</v>
      </c>
      <c r="O57" s="45"/>
      <c r="P57" s="1"/>
      <c r="R57" s="31"/>
    </row>
    <row r="58" spans="1:20" ht="14.25" x14ac:dyDescent="0.2">
      <c r="A58" s="34" t="s">
        <v>246</v>
      </c>
      <c r="B58" s="35" t="s">
        <v>245</v>
      </c>
      <c r="C58" s="53">
        <v>43.47</v>
      </c>
      <c r="D58" s="26">
        <v>8</v>
      </c>
      <c r="E58" s="27">
        <f t="shared" si="23"/>
        <v>0.8</v>
      </c>
      <c r="F58" s="28">
        <f t="shared" si="16"/>
        <v>8.0000000000000016E-2</v>
      </c>
      <c r="G58" s="82">
        <v>1.21</v>
      </c>
      <c r="H58" s="82">
        <v>1.04</v>
      </c>
      <c r="I58" s="29">
        <f t="shared" si="17"/>
        <v>39.122999999999998</v>
      </c>
      <c r="J58" s="27">
        <f t="shared" si="18"/>
        <v>1.4097040399411198</v>
      </c>
      <c r="K58" s="30">
        <f t="shared" si="19"/>
        <v>3.2602499999999996</v>
      </c>
      <c r="L58" s="30">
        <f t="shared" si="20"/>
        <v>42.383249999999997</v>
      </c>
      <c r="M58" s="30">
        <f t="shared" si="21"/>
        <v>35.827631162055937</v>
      </c>
      <c r="N58" s="30">
        <f t="shared" si="22"/>
        <v>7.8667426055328713</v>
      </c>
      <c r="O58" s="45"/>
      <c r="P58" s="1"/>
    </row>
    <row r="59" spans="1:20" ht="14.25" x14ac:dyDescent="0.2">
      <c r="A59" s="34" t="s">
        <v>204</v>
      </c>
      <c r="B59" s="35" t="s">
        <v>203</v>
      </c>
      <c r="C59" s="53">
        <v>39.94</v>
      </c>
      <c r="D59" s="26">
        <v>8</v>
      </c>
      <c r="E59" s="27">
        <f t="shared" si="23"/>
        <v>0.8</v>
      </c>
      <c r="F59" s="28">
        <f t="shared" si="16"/>
        <v>8.0000000000000016E-2</v>
      </c>
      <c r="G59" s="82">
        <v>1.04</v>
      </c>
      <c r="H59" s="82">
        <v>2.4</v>
      </c>
      <c r="I59" s="29">
        <f t="shared" si="17"/>
        <v>54.957439999999998</v>
      </c>
      <c r="J59" s="27">
        <f t="shared" si="18"/>
        <v>1.2952284185702398</v>
      </c>
      <c r="K59" s="30">
        <f t="shared" si="19"/>
        <v>2.9954999999999998</v>
      </c>
      <c r="L59" s="30">
        <f t="shared" si="20"/>
        <v>57.952939999999998</v>
      </c>
      <c r="M59" s="30">
        <f t="shared" si="21"/>
        <v>50.97910100235827</v>
      </c>
      <c r="N59" s="30">
        <f t="shared" si="22"/>
        <v>8.3686067971700737</v>
      </c>
      <c r="O59" s="45"/>
      <c r="P59" s="1"/>
      <c r="R59" s="31"/>
    </row>
    <row r="60" spans="1:20" ht="14.25" x14ac:dyDescent="0.2">
      <c r="A60" s="34" t="s">
        <v>244</v>
      </c>
      <c r="B60" s="35" t="s">
        <v>218</v>
      </c>
      <c r="C60" s="53">
        <v>23.08</v>
      </c>
      <c r="D60" s="26">
        <v>8</v>
      </c>
      <c r="E60" s="27">
        <f t="shared" si="23"/>
        <v>0.8</v>
      </c>
      <c r="F60" s="28">
        <f t="shared" si="16"/>
        <v>8.0000000000000016E-2</v>
      </c>
      <c r="G60" s="82">
        <v>1.01</v>
      </c>
      <c r="H60" s="82">
        <v>1.31</v>
      </c>
      <c r="I60" s="29">
        <f t="shared" si="17"/>
        <v>21.418240000000001</v>
      </c>
      <c r="J60" s="27">
        <f t="shared" si="18"/>
        <v>0.7484695017676799</v>
      </c>
      <c r="K60" s="30">
        <f t="shared" si="19"/>
        <v>1.7309999999999999</v>
      </c>
      <c r="L60" s="30">
        <f t="shared" si="20"/>
        <v>23.149239999999999</v>
      </c>
      <c r="M60" s="30">
        <f t="shared" si="21"/>
        <v>19.636281973320699</v>
      </c>
      <c r="N60" s="30">
        <f t="shared" si="22"/>
        <v>4.2155496320151595</v>
      </c>
      <c r="O60" s="45"/>
      <c r="P60" s="1"/>
      <c r="R60" s="31"/>
    </row>
    <row r="61" spans="1:20" ht="14.25" x14ac:dyDescent="0.2">
      <c r="A61" s="34" t="s">
        <v>218</v>
      </c>
      <c r="B61" s="35" t="s">
        <v>243</v>
      </c>
      <c r="C61" s="53">
        <v>37.58</v>
      </c>
      <c r="D61" s="26">
        <v>8</v>
      </c>
      <c r="E61" s="27">
        <f t="shared" si="23"/>
        <v>0.8</v>
      </c>
      <c r="F61" s="28">
        <f t="shared" si="16"/>
        <v>8.0000000000000016E-2</v>
      </c>
      <c r="G61" s="82">
        <v>1.31</v>
      </c>
      <c r="H61" s="82">
        <v>2.4</v>
      </c>
      <c r="I61" s="29">
        <f t="shared" si="17"/>
        <v>55.768719999999995</v>
      </c>
      <c r="J61" s="27">
        <f t="shared" si="18"/>
        <v>1.2186951419596799</v>
      </c>
      <c r="K61" s="30">
        <f t="shared" si="19"/>
        <v>2.8184999999999998</v>
      </c>
      <c r="L61" s="30">
        <f t="shared" si="20"/>
        <v>58.587219999999995</v>
      </c>
      <c r="M61" s="30">
        <f t="shared" si="21"/>
        <v>51.822523615138302</v>
      </c>
      <c r="N61" s="30">
        <f t="shared" si="22"/>
        <v>8.1176356618340311</v>
      </c>
      <c r="O61" s="45"/>
      <c r="P61" s="1"/>
      <c r="R61" s="31"/>
    </row>
    <row r="62" spans="1:20" ht="14.25" x14ac:dyDescent="0.2">
      <c r="A62" s="34" t="s">
        <v>242</v>
      </c>
      <c r="B62" s="35" t="s">
        <v>202</v>
      </c>
      <c r="C62" s="53">
        <v>7.27</v>
      </c>
      <c r="D62" s="26">
        <v>8</v>
      </c>
      <c r="E62" s="27">
        <f t="shared" si="23"/>
        <v>0.8</v>
      </c>
      <c r="F62" s="28">
        <f t="shared" si="16"/>
        <v>8.0000000000000016E-2</v>
      </c>
      <c r="G62" s="82">
        <v>2.4</v>
      </c>
      <c r="H62" s="82">
        <v>3.1</v>
      </c>
      <c r="I62" s="29">
        <f t="shared" si="17"/>
        <v>15.994</v>
      </c>
      <c r="J62" s="27">
        <f t="shared" si="18"/>
        <v>0.23576140718591998</v>
      </c>
      <c r="K62" s="30">
        <f t="shared" si="19"/>
        <v>0.5452499999999999</v>
      </c>
      <c r="L62" s="30">
        <f t="shared" si="20"/>
        <v>16.539249999999999</v>
      </c>
      <c r="M62" s="30">
        <f t="shared" si="21"/>
        <v>14.970326663173374</v>
      </c>
      <c r="N62" s="30">
        <f t="shared" si="22"/>
        <v>1.8827080041919499</v>
      </c>
      <c r="O62" s="45"/>
      <c r="P62" s="1"/>
      <c r="R62" s="31"/>
    </row>
    <row r="63" spans="1:20" ht="14.25" x14ac:dyDescent="0.2">
      <c r="A63" s="34" t="s">
        <v>241</v>
      </c>
      <c r="B63" s="35" t="s">
        <v>238</v>
      </c>
      <c r="C63" s="53">
        <v>80.069999999999993</v>
      </c>
      <c r="D63" s="26">
        <v>8</v>
      </c>
      <c r="E63" s="27">
        <f t="shared" si="23"/>
        <v>0.8</v>
      </c>
      <c r="F63" s="28">
        <f t="shared" si="16"/>
        <v>8.0000000000000016E-2</v>
      </c>
      <c r="G63" s="82">
        <v>3.1</v>
      </c>
      <c r="H63" s="82">
        <v>1.81</v>
      </c>
      <c r="I63" s="29">
        <f t="shared" si="17"/>
        <v>157.25748000000002</v>
      </c>
      <c r="J63" s="27">
        <f t="shared" si="18"/>
        <v>2.5966184144947198</v>
      </c>
      <c r="K63" s="30">
        <f t="shared" si="19"/>
        <v>6.0052499999999993</v>
      </c>
      <c r="L63" s="30">
        <f t="shared" si="20"/>
        <v>163.26273</v>
      </c>
      <c r="M63" s="30">
        <f t="shared" si="21"/>
        <v>146.92781850623004</v>
      </c>
      <c r="N63" s="30">
        <f t="shared" si="22"/>
        <v>19.601893792523956</v>
      </c>
      <c r="O63" s="45"/>
      <c r="P63" s="1"/>
      <c r="R63" s="31"/>
    </row>
    <row r="64" spans="1:20" ht="14.25" x14ac:dyDescent="0.2">
      <c r="A64" s="34" t="s">
        <v>240</v>
      </c>
      <c r="B64" s="35" t="s">
        <v>238</v>
      </c>
      <c r="C64" s="53">
        <v>38.89</v>
      </c>
      <c r="D64" s="26">
        <v>8</v>
      </c>
      <c r="E64" s="27">
        <f t="shared" si="23"/>
        <v>0.8</v>
      </c>
      <c r="F64" s="28">
        <f t="shared" si="16"/>
        <v>8.0000000000000016E-2</v>
      </c>
      <c r="G64" s="82">
        <v>1</v>
      </c>
      <c r="H64" s="82">
        <v>1.81</v>
      </c>
      <c r="I64" s="29">
        <f t="shared" si="17"/>
        <v>43.712360000000004</v>
      </c>
      <c r="J64" s="27">
        <f t="shared" si="18"/>
        <v>1.26117759634944</v>
      </c>
      <c r="K64" s="30">
        <f t="shared" si="19"/>
        <v>2.91675</v>
      </c>
      <c r="L64" s="30">
        <f t="shared" si="20"/>
        <v>46.629110000000004</v>
      </c>
      <c r="M64" s="30">
        <f t="shared" si="21"/>
        <v>40.328623283468033</v>
      </c>
      <c r="N64" s="30">
        <f t="shared" si="22"/>
        <v>7.5605840598383649</v>
      </c>
      <c r="O64" s="45"/>
      <c r="P64" s="1"/>
      <c r="R64" s="31"/>
    </row>
    <row r="65" spans="1:18" ht="14.25" x14ac:dyDescent="0.2">
      <c r="A65" s="34" t="s">
        <v>178</v>
      </c>
      <c r="B65" s="35" t="s">
        <v>177</v>
      </c>
      <c r="C65" s="53">
        <v>73.62</v>
      </c>
      <c r="D65" s="26">
        <v>8</v>
      </c>
      <c r="E65" s="27">
        <f t="shared" si="23"/>
        <v>0.8</v>
      </c>
      <c r="F65" s="28">
        <f t="shared" si="16"/>
        <v>8.0000000000000016E-2</v>
      </c>
      <c r="G65" s="82">
        <v>1.81</v>
      </c>
      <c r="H65" s="82">
        <v>3.76</v>
      </c>
      <c r="I65" s="29">
        <f t="shared" si="17"/>
        <v>164.02536000000003</v>
      </c>
      <c r="J65" s="27">
        <f t="shared" si="18"/>
        <v>2.38744907799552</v>
      </c>
      <c r="K65" s="30">
        <f t="shared" si="19"/>
        <v>5.5215000000000005</v>
      </c>
      <c r="L65" s="30">
        <f t="shared" si="20"/>
        <v>169.54686000000004</v>
      </c>
      <c r="M65" s="30">
        <f t="shared" si="21"/>
        <v>153.55601537590428</v>
      </c>
      <c r="N65" s="30">
        <f t="shared" si="22"/>
        <v>19.189013548914907</v>
      </c>
      <c r="O65" s="45"/>
      <c r="P65" s="1"/>
      <c r="R65" s="31"/>
    </row>
    <row r="66" spans="1:18" ht="14.25" x14ac:dyDescent="0.2">
      <c r="A66" s="34" t="s">
        <v>177</v>
      </c>
      <c r="B66" s="35" t="s">
        <v>216</v>
      </c>
      <c r="C66" s="53">
        <v>6.42</v>
      </c>
      <c r="D66" s="26">
        <v>8</v>
      </c>
      <c r="E66" s="27">
        <f t="shared" si="23"/>
        <v>0.8</v>
      </c>
      <c r="F66" s="28">
        <f t="shared" si="16"/>
        <v>8.0000000000000016E-2</v>
      </c>
      <c r="G66" s="82">
        <v>3.76</v>
      </c>
      <c r="H66" s="82">
        <v>4.3499999999999996</v>
      </c>
      <c r="I66" s="29">
        <f t="shared" si="17"/>
        <v>20.826479999999997</v>
      </c>
      <c r="J66" s="27">
        <f t="shared" si="18"/>
        <v>0.20819645586431998</v>
      </c>
      <c r="K66" s="30">
        <f t="shared" si="19"/>
        <v>0.48149999999999998</v>
      </c>
      <c r="L66" s="30">
        <f t="shared" si="20"/>
        <v>21.307979999999997</v>
      </c>
      <c r="M66" s="30">
        <f t="shared" si="21"/>
        <v>19.58736936692889</v>
      </c>
      <c r="N66" s="30">
        <f t="shared" si="22"/>
        <v>2.0647327596853287</v>
      </c>
      <c r="O66" s="45"/>
      <c r="P66" s="1"/>
      <c r="R66" s="31"/>
    </row>
    <row r="67" spans="1:18" ht="14.25" x14ac:dyDescent="0.2">
      <c r="A67" s="34" t="s">
        <v>239</v>
      </c>
      <c r="B67" s="35" t="s">
        <v>238</v>
      </c>
      <c r="C67" s="53">
        <v>42.92</v>
      </c>
      <c r="D67" s="26">
        <v>8</v>
      </c>
      <c r="E67" s="27">
        <f t="shared" si="23"/>
        <v>0.8</v>
      </c>
      <c r="F67" s="28">
        <f t="shared" si="16"/>
        <v>8.0000000000000016E-2</v>
      </c>
      <c r="G67" s="82">
        <v>1</v>
      </c>
      <c r="H67" s="82">
        <v>4.3499999999999996</v>
      </c>
      <c r="I67" s="29">
        <f t="shared" si="17"/>
        <v>91.848800000000011</v>
      </c>
      <c r="J67" s="27">
        <f t="shared" si="18"/>
        <v>1.3918678949683201</v>
      </c>
      <c r="K67" s="30">
        <f t="shared" si="19"/>
        <v>3.2189999999999999</v>
      </c>
      <c r="L67" s="30">
        <f t="shared" si="20"/>
        <v>95.067800000000005</v>
      </c>
      <c r="M67" s="30">
        <f t="shared" si="21"/>
        <v>85.93408549978011</v>
      </c>
      <c r="N67" s="30">
        <f t="shared" si="22"/>
        <v>10.960457400263873</v>
      </c>
      <c r="O67" s="45"/>
      <c r="P67" s="1"/>
      <c r="R67" s="31"/>
    </row>
    <row r="68" spans="1:18" ht="14.25" x14ac:dyDescent="0.2">
      <c r="A68" s="34" t="s">
        <v>237</v>
      </c>
      <c r="B68" s="35" t="s">
        <v>215</v>
      </c>
      <c r="C68" s="53">
        <v>70.22</v>
      </c>
      <c r="D68" s="26">
        <v>8</v>
      </c>
      <c r="E68" s="27">
        <f t="shared" si="23"/>
        <v>0.8</v>
      </c>
      <c r="F68" s="28">
        <f t="shared" si="16"/>
        <v>8.0000000000000016E-2</v>
      </c>
      <c r="G68" s="82">
        <v>4.3499999999999996</v>
      </c>
      <c r="H68" s="82">
        <v>1.45</v>
      </c>
      <c r="I68" s="29">
        <f t="shared" si="17"/>
        <v>162.91039999999998</v>
      </c>
      <c r="J68" s="27">
        <f t="shared" si="18"/>
        <v>2.2771892727091196</v>
      </c>
      <c r="K68" s="30">
        <f t="shared" si="19"/>
        <v>5.2664999999999997</v>
      </c>
      <c r="L68" s="30">
        <f t="shared" si="20"/>
        <v>168.17689999999999</v>
      </c>
      <c r="M68" s="30">
        <f t="shared" si="21"/>
        <v>152.60155019092633</v>
      </c>
      <c r="N68" s="30">
        <f t="shared" si="22"/>
        <v>18.690419770888386</v>
      </c>
      <c r="O68" s="45"/>
      <c r="P68" s="1"/>
      <c r="R68" s="31"/>
    </row>
    <row r="69" spans="1:18" ht="14.25" x14ac:dyDescent="0.2">
      <c r="A69" s="34" t="s">
        <v>215</v>
      </c>
      <c r="B69" s="35" t="s">
        <v>214</v>
      </c>
      <c r="C69" s="53">
        <v>43.9</v>
      </c>
      <c r="D69" s="26">
        <v>8</v>
      </c>
      <c r="E69" s="27">
        <f t="shared" si="23"/>
        <v>0.8</v>
      </c>
      <c r="F69" s="28">
        <f t="shared" si="16"/>
        <v>8.0000000000000016E-2</v>
      </c>
      <c r="G69" s="82">
        <v>1.45</v>
      </c>
      <c r="H69" s="82">
        <v>1.1499999999999999</v>
      </c>
      <c r="I69" s="29">
        <f t="shared" si="17"/>
        <v>45.655999999999992</v>
      </c>
      <c r="J69" s="27">
        <f t="shared" si="18"/>
        <v>1.4236486623743998</v>
      </c>
      <c r="K69" s="30">
        <f t="shared" si="19"/>
        <v>3.2925</v>
      </c>
      <c r="L69" s="30">
        <f t="shared" si="20"/>
        <v>48.948499999999989</v>
      </c>
      <c r="M69" s="30">
        <f t="shared" si="21"/>
        <v>42.020733770744314</v>
      </c>
      <c r="N69" s="30">
        <f t="shared" si="22"/>
        <v>8.3133194751068089</v>
      </c>
      <c r="O69" s="45"/>
      <c r="P69" s="1"/>
      <c r="R69" s="31"/>
    </row>
    <row r="70" spans="1:18" ht="14.25" x14ac:dyDescent="0.2">
      <c r="A70" s="34" t="s">
        <v>214</v>
      </c>
      <c r="B70" s="35" t="s">
        <v>236</v>
      </c>
      <c r="C70" s="53">
        <v>45.73</v>
      </c>
      <c r="D70" s="26">
        <v>8</v>
      </c>
      <c r="E70" s="27">
        <f t="shared" si="23"/>
        <v>0.8</v>
      </c>
      <c r="F70" s="28">
        <f t="shared" si="16"/>
        <v>8.0000000000000016E-2</v>
      </c>
      <c r="G70" s="82">
        <v>1.1499999999999999</v>
      </c>
      <c r="H70" s="82">
        <v>3.49</v>
      </c>
      <c r="I70" s="29">
        <f t="shared" si="17"/>
        <v>84.874880000000005</v>
      </c>
      <c r="J70" s="27">
        <f t="shared" si="18"/>
        <v>1.4829943811020798</v>
      </c>
      <c r="K70" s="30">
        <f t="shared" si="19"/>
        <v>3.4297499999999999</v>
      </c>
      <c r="L70" s="30">
        <f t="shared" si="20"/>
        <v>88.304630000000003</v>
      </c>
      <c r="M70" s="30">
        <f t="shared" si="21"/>
        <v>79.222291337953024</v>
      </c>
      <c r="N70" s="30">
        <f t="shared" si="22"/>
        <v>10.898806394456374</v>
      </c>
      <c r="O70" s="45"/>
      <c r="P70" s="1"/>
      <c r="R70" s="31"/>
    </row>
    <row r="71" spans="1:18" ht="14.25" x14ac:dyDescent="0.2">
      <c r="A71" s="34" t="s">
        <v>235</v>
      </c>
      <c r="B71" s="35" t="s">
        <v>233</v>
      </c>
      <c r="C71" s="53">
        <v>63.69</v>
      </c>
      <c r="D71" s="26">
        <v>8</v>
      </c>
      <c r="E71" s="27">
        <f t="shared" si="23"/>
        <v>0.8</v>
      </c>
      <c r="F71" s="28">
        <f t="shared" si="16"/>
        <v>8.0000000000000016E-2</v>
      </c>
      <c r="G71" s="82">
        <v>1</v>
      </c>
      <c r="H71" s="82">
        <v>1.06</v>
      </c>
      <c r="I71" s="29">
        <f t="shared" si="17"/>
        <v>52.480560000000004</v>
      </c>
      <c r="J71" s="27">
        <f t="shared" si="18"/>
        <v>2.0654255878502399</v>
      </c>
      <c r="K71" s="30">
        <f t="shared" si="19"/>
        <v>4.7767499999999998</v>
      </c>
      <c r="L71" s="30">
        <f t="shared" si="20"/>
        <v>57.257310000000004</v>
      </c>
      <c r="M71" s="30">
        <f t="shared" si="21"/>
        <v>47.894377691542275</v>
      </c>
      <c r="N71" s="30">
        <f t="shared" si="22"/>
        <v>11.235518770149275</v>
      </c>
      <c r="O71" s="45"/>
      <c r="P71" s="1"/>
      <c r="R71" s="31"/>
    </row>
    <row r="72" spans="1:18" ht="14.25" x14ac:dyDescent="0.2">
      <c r="A72" s="34" t="s">
        <v>234</v>
      </c>
      <c r="B72" s="35" t="s">
        <v>233</v>
      </c>
      <c r="C72" s="53">
        <v>21.79</v>
      </c>
      <c r="D72" s="26">
        <v>8</v>
      </c>
      <c r="E72" s="27">
        <f t="shared" si="23"/>
        <v>0.8</v>
      </c>
      <c r="F72" s="28">
        <f t="shared" si="16"/>
        <v>8.0000000000000016E-2</v>
      </c>
      <c r="G72" s="82">
        <v>1</v>
      </c>
      <c r="H72" s="82">
        <v>1.06</v>
      </c>
      <c r="I72" s="29">
        <f t="shared" si="17"/>
        <v>17.95496</v>
      </c>
      <c r="J72" s="27">
        <f t="shared" si="18"/>
        <v>0.70663563446783995</v>
      </c>
      <c r="K72" s="30">
        <f t="shared" si="19"/>
        <v>1.63425</v>
      </c>
      <c r="L72" s="30">
        <f t="shared" si="20"/>
        <v>19.589210000000001</v>
      </c>
      <c r="M72" s="30">
        <f t="shared" si="21"/>
        <v>16.385908147255552</v>
      </c>
      <c r="N72" s="30">
        <f t="shared" si="22"/>
        <v>3.8439622232933388</v>
      </c>
      <c r="O72" s="45"/>
      <c r="P72" s="1"/>
      <c r="R72" s="31"/>
    </row>
    <row r="73" spans="1:18" ht="14.25" x14ac:dyDescent="0.2">
      <c r="A73" s="34" t="s">
        <v>233</v>
      </c>
      <c r="B73" s="35" t="s">
        <v>191</v>
      </c>
      <c r="C73" s="53">
        <v>19.27</v>
      </c>
      <c r="D73" s="26">
        <v>8</v>
      </c>
      <c r="E73" s="27">
        <f t="shared" si="23"/>
        <v>0.8</v>
      </c>
      <c r="F73" s="28">
        <f t="shared" si="16"/>
        <v>8.0000000000000016E-2</v>
      </c>
      <c r="G73" s="82">
        <v>1.06</v>
      </c>
      <c r="H73" s="82">
        <v>2.17</v>
      </c>
      <c r="I73" s="29">
        <f t="shared" si="17"/>
        <v>24.896840000000001</v>
      </c>
      <c r="J73" s="27">
        <f t="shared" si="18"/>
        <v>0.62491366113791991</v>
      </c>
      <c r="K73" s="30">
        <f t="shared" si="19"/>
        <v>1.4452499999999999</v>
      </c>
      <c r="L73" s="30">
        <f t="shared" si="20"/>
        <v>26.342090000000002</v>
      </c>
      <c r="M73" s="30">
        <f t="shared" si="21"/>
        <v>23.058330021918977</v>
      </c>
      <c r="N73" s="30">
        <f t="shared" si="22"/>
        <v>3.9405119736972307</v>
      </c>
      <c r="O73" s="45"/>
      <c r="P73" s="1"/>
      <c r="R73" s="31"/>
    </row>
    <row r="74" spans="1:18" ht="14.25" x14ac:dyDescent="0.2">
      <c r="A74" s="34" t="s">
        <v>232</v>
      </c>
      <c r="B74" s="35" t="s">
        <v>191</v>
      </c>
      <c r="C74" s="53">
        <v>31.39</v>
      </c>
      <c r="D74" s="26">
        <v>8</v>
      </c>
      <c r="E74" s="27">
        <f t="shared" si="23"/>
        <v>0.8</v>
      </c>
      <c r="F74" s="28">
        <f t="shared" si="16"/>
        <v>8.0000000000000016E-2</v>
      </c>
      <c r="G74" s="82">
        <v>1.22</v>
      </c>
      <c r="H74" s="82">
        <v>2.17</v>
      </c>
      <c r="I74" s="29">
        <f t="shared" si="17"/>
        <v>42.564839999999997</v>
      </c>
      <c r="J74" s="27">
        <f t="shared" si="18"/>
        <v>1.01795743762944</v>
      </c>
      <c r="K74" s="30">
        <f t="shared" si="19"/>
        <v>2.35425</v>
      </c>
      <c r="L74" s="30">
        <f t="shared" si="20"/>
        <v>44.919089999999997</v>
      </c>
      <c r="M74" s="30">
        <f t="shared" si="21"/>
        <v>39.469538434252023</v>
      </c>
      <c r="N74" s="30">
        <f t="shared" si="22"/>
        <v>6.5394618788975691</v>
      </c>
      <c r="O74" s="45"/>
      <c r="P74" s="1"/>
      <c r="R74" s="31"/>
    </row>
    <row r="75" spans="1:18" ht="14.25" x14ac:dyDescent="0.2">
      <c r="A75" s="34" t="s">
        <v>191</v>
      </c>
      <c r="B75" s="35" t="s">
        <v>190</v>
      </c>
      <c r="C75" s="53">
        <v>70.52</v>
      </c>
      <c r="D75" s="26">
        <v>8</v>
      </c>
      <c r="E75" s="27">
        <f t="shared" si="23"/>
        <v>0.8</v>
      </c>
      <c r="F75" s="28">
        <f t="shared" si="16"/>
        <v>8.0000000000000016E-2</v>
      </c>
      <c r="G75" s="82">
        <v>2.17</v>
      </c>
      <c r="H75" s="82">
        <v>1.77</v>
      </c>
      <c r="I75" s="29">
        <f t="shared" si="17"/>
        <v>111.13952</v>
      </c>
      <c r="J75" s="27">
        <f t="shared" si="18"/>
        <v>2.2869180790579198</v>
      </c>
      <c r="K75" s="30">
        <f t="shared" si="19"/>
        <v>5.2889999999999997</v>
      </c>
      <c r="L75" s="30">
        <f t="shared" si="20"/>
        <v>116.42852000000001</v>
      </c>
      <c r="M75" s="30">
        <f t="shared" si="21"/>
        <v>103.40997182489497</v>
      </c>
      <c r="N75" s="30">
        <f t="shared" si="22"/>
        <v>15.622257810126046</v>
      </c>
      <c r="O75" s="45"/>
      <c r="P75" s="1"/>
      <c r="R75" s="31"/>
    </row>
    <row r="76" spans="1:18" ht="14.25" x14ac:dyDescent="0.2">
      <c r="A76" s="34" t="s">
        <v>190</v>
      </c>
      <c r="B76" s="35" t="s">
        <v>189</v>
      </c>
      <c r="C76" s="53">
        <v>70.52</v>
      </c>
      <c r="D76" s="26">
        <v>8</v>
      </c>
      <c r="E76" s="27">
        <f t="shared" si="23"/>
        <v>0.8</v>
      </c>
      <c r="F76" s="28">
        <f t="shared" si="16"/>
        <v>8.0000000000000016E-2</v>
      </c>
      <c r="G76" s="82">
        <v>1.77</v>
      </c>
      <c r="H76" s="82">
        <v>2.77</v>
      </c>
      <c r="I76" s="29">
        <f t="shared" si="17"/>
        <v>128.06432000000001</v>
      </c>
      <c r="J76" s="27">
        <f t="shared" si="18"/>
        <v>2.2869180790579198</v>
      </c>
      <c r="K76" s="30">
        <f t="shared" si="19"/>
        <v>5.2889999999999997</v>
      </c>
      <c r="L76" s="30">
        <f t="shared" si="20"/>
        <v>133.35332</v>
      </c>
      <c r="M76" s="30">
        <f t="shared" si="21"/>
        <v>119.48853182489498</v>
      </c>
      <c r="N76" s="30">
        <f t="shared" si="22"/>
        <v>16.637745810126024</v>
      </c>
      <c r="O76" s="45"/>
      <c r="P76" s="1"/>
      <c r="R76" s="31"/>
    </row>
    <row r="77" spans="1:18" ht="14.25" x14ac:dyDescent="0.2">
      <c r="A77" s="34" t="s">
        <v>231</v>
      </c>
      <c r="B77" s="35" t="s">
        <v>189</v>
      </c>
      <c r="C77" s="53">
        <v>27.74</v>
      </c>
      <c r="D77" s="26">
        <v>8</v>
      </c>
      <c r="E77" s="27">
        <f t="shared" si="23"/>
        <v>0.8</v>
      </c>
      <c r="F77" s="28">
        <f t="shared" si="16"/>
        <v>8.0000000000000016E-2</v>
      </c>
      <c r="G77" s="82">
        <v>1</v>
      </c>
      <c r="H77" s="82">
        <v>2.77</v>
      </c>
      <c r="I77" s="29">
        <f t="shared" si="17"/>
        <v>41.831919999999997</v>
      </c>
      <c r="J77" s="27">
        <f t="shared" si="18"/>
        <v>0.89959029371903987</v>
      </c>
      <c r="K77" s="30">
        <f t="shared" si="19"/>
        <v>2.0804999999999998</v>
      </c>
      <c r="L77" s="30">
        <f t="shared" si="20"/>
        <v>43.912419999999997</v>
      </c>
      <c r="M77" s="30">
        <f t="shared" si="21"/>
        <v>38.885713220966913</v>
      </c>
      <c r="N77" s="30">
        <f t="shared" si="22"/>
        <v>6.0320481348397008</v>
      </c>
      <c r="O77" s="45"/>
      <c r="P77" s="1"/>
      <c r="R77" s="31"/>
    </row>
    <row r="78" spans="1:18" ht="14.25" x14ac:dyDescent="0.2">
      <c r="A78" s="34" t="s">
        <v>230</v>
      </c>
      <c r="B78" s="35" t="s">
        <v>218</v>
      </c>
      <c r="C78" s="53">
        <v>78.03</v>
      </c>
      <c r="D78" s="26">
        <v>8</v>
      </c>
      <c r="E78" s="27">
        <f t="shared" si="23"/>
        <v>0.8</v>
      </c>
      <c r="F78" s="28">
        <f t="shared" si="16"/>
        <v>8.0000000000000016E-2</v>
      </c>
      <c r="G78" s="82">
        <v>1</v>
      </c>
      <c r="H78" s="82">
        <v>1</v>
      </c>
      <c r="I78" s="29">
        <f t="shared" si="17"/>
        <v>62.424000000000007</v>
      </c>
      <c r="J78" s="27">
        <f t="shared" si="18"/>
        <v>2.5304625313228799</v>
      </c>
      <c r="K78" s="30">
        <f t="shared" si="19"/>
        <v>5.8522499999999997</v>
      </c>
      <c r="L78" s="30">
        <f t="shared" si="20"/>
        <v>68.276250000000005</v>
      </c>
      <c r="M78" s="30">
        <f t="shared" si="21"/>
        <v>56.898860595243264</v>
      </c>
      <c r="N78" s="30">
        <f t="shared" si="22"/>
        <v>13.652867285708089</v>
      </c>
      <c r="O78" s="45"/>
      <c r="P78" s="1"/>
      <c r="R78" s="31"/>
    </row>
    <row r="79" spans="1:18" ht="14.25" x14ac:dyDescent="0.2">
      <c r="A79" s="34" t="s">
        <v>218</v>
      </c>
      <c r="B79" s="35" t="s">
        <v>189</v>
      </c>
      <c r="C79" s="53">
        <v>71.010000000000005</v>
      </c>
      <c r="D79" s="26">
        <v>8</v>
      </c>
      <c r="E79" s="27">
        <f t="shared" si="23"/>
        <v>0.8</v>
      </c>
      <c r="F79" s="28">
        <f t="shared" si="16"/>
        <v>8.0000000000000016E-2</v>
      </c>
      <c r="G79" s="82">
        <v>1</v>
      </c>
      <c r="H79" s="82">
        <v>2.77</v>
      </c>
      <c r="I79" s="29">
        <f t="shared" si="17"/>
        <v>107.08308000000001</v>
      </c>
      <c r="J79" s="27">
        <f t="shared" si="18"/>
        <v>2.30280846276096</v>
      </c>
      <c r="K79" s="30">
        <f t="shared" si="19"/>
        <v>5.3257500000000002</v>
      </c>
      <c r="L79" s="30">
        <f t="shared" si="20"/>
        <v>112.40883000000001</v>
      </c>
      <c r="M79" s="30">
        <f t="shared" si="21"/>
        <v>99.541257960377095</v>
      </c>
      <c r="N79" s="30">
        <f t="shared" si="22"/>
        <v>15.441086447547496</v>
      </c>
      <c r="O79" s="45"/>
      <c r="P79" s="1"/>
      <c r="R79" s="31"/>
    </row>
    <row r="80" spans="1:18" ht="14.25" x14ac:dyDescent="0.2">
      <c r="A80" s="34" t="s">
        <v>189</v>
      </c>
      <c r="B80" s="35" t="s">
        <v>188</v>
      </c>
      <c r="C80" s="53">
        <v>69.459999999999994</v>
      </c>
      <c r="D80" s="26">
        <v>8</v>
      </c>
      <c r="E80" s="27">
        <f t="shared" si="23"/>
        <v>0.8</v>
      </c>
      <c r="F80" s="28">
        <f t="shared" si="16"/>
        <v>8.0000000000000016E-2</v>
      </c>
      <c r="G80" s="82">
        <v>2.77</v>
      </c>
      <c r="H80" s="82">
        <v>1.31</v>
      </c>
      <c r="I80" s="29">
        <f t="shared" si="17"/>
        <v>113.35871999999999</v>
      </c>
      <c r="J80" s="27">
        <f t="shared" si="18"/>
        <v>2.2525429632921599</v>
      </c>
      <c r="K80" s="30">
        <f t="shared" si="19"/>
        <v>5.2094999999999994</v>
      </c>
      <c r="L80" s="30">
        <f t="shared" si="20"/>
        <v>118.56822</v>
      </c>
      <c r="M80" s="30">
        <f t="shared" si="21"/>
        <v>105.55086818487244</v>
      </c>
      <c r="N80" s="30">
        <f t="shared" si="22"/>
        <v>15.620822178153064</v>
      </c>
      <c r="O80" s="45"/>
      <c r="P80" s="1"/>
      <c r="R80" s="31"/>
    </row>
    <row r="81" spans="1:18" ht="14.25" x14ac:dyDescent="0.2">
      <c r="A81" s="34" t="s">
        <v>229</v>
      </c>
      <c r="B81" s="35" t="s">
        <v>188</v>
      </c>
      <c r="C81" s="53">
        <v>46.79</v>
      </c>
      <c r="D81" s="26">
        <v>8</v>
      </c>
      <c r="E81" s="27">
        <f t="shared" si="23"/>
        <v>0.8</v>
      </c>
      <c r="F81" s="28">
        <f t="shared" si="16"/>
        <v>8.0000000000000016E-2</v>
      </c>
      <c r="G81" s="82">
        <v>1.25</v>
      </c>
      <c r="H81" s="82">
        <v>1.31</v>
      </c>
      <c r="I81" s="29">
        <f t="shared" si="17"/>
        <v>47.912959999999998</v>
      </c>
      <c r="J81" s="27">
        <f t="shared" si="18"/>
        <v>1.51736949686784</v>
      </c>
      <c r="K81" s="30">
        <f t="shared" si="19"/>
        <v>3.5092499999999998</v>
      </c>
      <c r="L81" s="30">
        <f t="shared" si="20"/>
        <v>51.42221</v>
      </c>
      <c r="M81" s="30">
        <f t="shared" si="21"/>
        <v>44.075810977975543</v>
      </c>
      <c r="N81" s="30">
        <f t="shared" si="22"/>
        <v>8.8156788264293482</v>
      </c>
      <c r="O81" s="45"/>
      <c r="P81" s="1"/>
      <c r="R81" s="31"/>
    </row>
    <row r="82" spans="1:18" ht="14.25" x14ac:dyDescent="0.2">
      <c r="A82" s="34" t="s">
        <v>188</v>
      </c>
      <c r="B82" s="35" t="s">
        <v>213</v>
      </c>
      <c r="C82" s="53">
        <v>72.84</v>
      </c>
      <c r="D82" s="26">
        <v>8</v>
      </c>
      <c r="E82" s="27">
        <f t="shared" si="23"/>
        <v>0.8</v>
      </c>
      <c r="F82" s="28">
        <f t="shared" si="16"/>
        <v>8.0000000000000016E-2</v>
      </c>
      <c r="G82" s="82">
        <v>1.31</v>
      </c>
      <c r="H82" s="82">
        <v>1.08</v>
      </c>
      <c r="I82" s="29">
        <f t="shared" si="17"/>
        <v>69.635040000000004</v>
      </c>
      <c r="J82" s="27">
        <f t="shared" si="18"/>
        <v>2.36215418148864</v>
      </c>
      <c r="K82" s="30">
        <f t="shared" si="19"/>
        <v>5.4630000000000001</v>
      </c>
      <c r="L82" s="30">
        <f t="shared" si="20"/>
        <v>75.098039999999997</v>
      </c>
      <c r="M82" s="30">
        <f t="shared" si="21"/>
        <v>63.909241527585799</v>
      </c>
      <c r="N82" s="30">
        <f t="shared" si="22"/>
        <v>13.426558166897038</v>
      </c>
      <c r="O82" s="45"/>
      <c r="P82" s="1"/>
      <c r="R82" s="31"/>
    </row>
    <row r="83" spans="1:18" ht="14.25" x14ac:dyDescent="0.2">
      <c r="A83" s="34" t="s">
        <v>213</v>
      </c>
      <c r="B83" s="35" t="s">
        <v>212</v>
      </c>
      <c r="C83" s="53">
        <v>70.67</v>
      </c>
      <c r="D83" s="26">
        <v>8</v>
      </c>
      <c r="E83" s="27">
        <f t="shared" si="23"/>
        <v>0.8</v>
      </c>
      <c r="F83" s="28">
        <f t="shared" si="16"/>
        <v>8.0000000000000016E-2</v>
      </c>
      <c r="G83" s="82">
        <v>1.08</v>
      </c>
      <c r="H83" s="82">
        <v>1.26</v>
      </c>
      <c r="I83" s="29">
        <f t="shared" si="17"/>
        <v>66.147120000000001</v>
      </c>
      <c r="J83" s="27">
        <f t="shared" si="18"/>
        <v>2.2917824822323198</v>
      </c>
      <c r="K83" s="30">
        <f t="shared" si="19"/>
        <v>5.3002500000000001</v>
      </c>
      <c r="L83" s="30">
        <f t="shared" si="20"/>
        <v>71.447370000000006</v>
      </c>
      <c r="M83" s="30">
        <f t="shared" si="21"/>
        <v>60.662570641879292</v>
      </c>
      <c r="N83" s="30">
        <f t="shared" si="22"/>
        <v>12.941759229744857</v>
      </c>
      <c r="O83" s="45"/>
      <c r="P83" s="1"/>
      <c r="R83" s="31"/>
    </row>
    <row r="84" spans="1:18" ht="14.25" x14ac:dyDescent="0.2">
      <c r="A84" s="34" t="s">
        <v>212</v>
      </c>
      <c r="B84" s="35" t="s">
        <v>211</v>
      </c>
      <c r="C84" s="53">
        <v>31.45</v>
      </c>
      <c r="D84" s="26">
        <v>8</v>
      </c>
      <c r="E84" s="27">
        <f t="shared" si="23"/>
        <v>0.8</v>
      </c>
      <c r="F84" s="28">
        <f t="shared" si="16"/>
        <v>8.0000000000000016E-2</v>
      </c>
      <c r="G84" s="82">
        <v>1.26</v>
      </c>
      <c r="H84" s="82">
        <v>1.24</v>
      </c>
      <c r="I84" s="29">
        <f t="shared" si="17"/>
        <v>31.45</v>
      </c>
      <c r="J84" s="27">
        <f t="shared" si="18"/>
        <v>1.0199031988992</v>
      </c>
      <c r="K84" s="30">
        <f t="shared" si="19"/>
        <v>2.3587499999999997</v>
      </c>
      <c r="L84" s="30">
        <f t="shared" si="20"/>
        <v>33.808749999999996</v>
      </c>
      <c r="M84" s="30">
        <f t="shared" si="21"/>
        <v>28.908591961045754</v>
      </c>
      <c r="N84" s="30">
        <f t="shared" si="22"/>
        <v>5.88018964674509</v>
      </c>
      <c r="O84" s="45"/>
      <c r="P84" s="1"/>
      <c r="R84" s="31"/>
    </row>
    <row r="85" spans="1:18" ht="14.25" x14ac:dyDescent="0.2">
      <c r="A85" s="34" t="s">
        <v>211</v>
      </c>
      <c r="B85" s="35" t="s">
        <v>218</v>
      </c>
      <c r="C85" s="53">
        <v>25.99</v>
      </c>
      <c r="D85" s="26">
        <v>8</v>
      </c>
      <c r="E85" s="27">
        <f t="shared" si="23"/>
        <v>0.8</v>
      </c>
      <c r="F85" s="28">
        <f t="shared" si="16"/>
        <v>8.0000000000000016E-2</v>
      </c>
      <c r="G85" s="82">
        <v>1.24</v>
      </c>
      <c r="H85" s="82">
        <v>1.36</v>
      </c>
      <c r="I85" s="29">
        <f t="shared" si="17"/>
        <v>27.029599999999999</v>
      </c>
      <c r="J85" s="27">
        <f t="shared" si="18"/>
        <v>0.84283892335103994</v>
      </c>
      <c r="K85" s="30">
        <f t="shared" si="19"/>
        <v>1.9492499999999997</v>
      </c>
      <c r="L85" s="30">
        <f t="shared" si="20"/>
        <v>28.978849999999998</v>
      </c>
      <c r="M85" s="30">
        <f t="shared" si="21"/>
        <v>24.877423022816512</v>
      </c>
      <c r="N85" s="30">
        <f t="shared" si="22"/>
        <v>4.921712372620183</v>
      </c>
      <c r="O85" s="45"/>
      <c r="P85" s="1"/>
      <c r="R85" s="31"/>
    </row>
    <row r="86" spans="1:18" ht="14.25" x14ac:dyDescent="0.2">
      <c r="A86" s="34" t="s">
        <v>218</v>
      </c>
      <c r="B86" s="35" t="s">
        <v>210</v>
      </c>
      <c r="C86" s="53">
        <v>25.25</v>
      </c>
      <c r="D86" s="26">
        <v>8</v>
      </c>
      <c r="E86" s="27">
        <f t="shared" si="23"/>
        <v>0.8</v>
      </c>
      <c r="F86" s="28">
        <f t="shared" si="16"/>
        <v>8.0000000000000016E-2</v>
      </c>
      <c r="G86" s="82">
        <v>1.36</v>
      </c>
      <c r="H86" s="82">
        <v>1</v>
      </c>
      <c r="I86" s="29">
        <f t="shared" si="17"/>
        <v>23.836000000000006</v>
      </c>
      <c r="J86" s="27">
        <f t="shared" si="18"/>
        <v>0.81884120102399993</v>
      </c>
      <c r="K86" s="30">
        <f t="shared" si="19"/>
        <v>1.8937499999999998</v>
      </c>
      <c r="L86" s="30">
        <f t="shared" si="20"/>
        <v>25.729750000000006</v>
      </c>
      <c r="M86" s="30">
        <f t="shared" si="21"/>
        <v>21.866300859027206</v>
      </c>
      <c r="N86" s="30">
        <f t="shared" si="22"/>
        <v>4.6361389691673605</v>
      </c>
      <c r="O86" s="45"/>
      <c r="P86" s="1"/>
      <c r="R86" s="31"/>
    </row>
    <row r="87" spans="1:18" ht="14.25" x14ac:dyDescent="0.2">
      <c r="A87" s="34" t="s">
        <v>211</v>
      </c>
      <c r="B87" s="35" t="s">
        <v>228</v>
      </c>
      <c r="C87" s="53">
        <v>34.57</v>
      </c>
      <c r="D87" s="26">
        <v>8</v>
      </c>
      <c r="E87" s="27">
        <f t="shared" si="23"/>
        <v>0.8</v>
      </c>
      <c r="F87" s="28">
        <f t="shared" si="16"/>
        <v>8.0000000000000016E-2</v>
      </c>
      <c r="G87" s="82">
        <v>1.24</v>
      </c>
      <c r="H87" s="82">
        <v>2.09</v>
      </c>
      <c r="I87" s="29">
        <f t="shared" si="17"/>
        <v>46.047240000000002</v>
      </c>
      <c r="J87" s="27">
        <f t="shared" si="18"/>
        <v>1.12108278492672</v>
      </c>
      <c r="K87" s="30">
        <f t="shared" si="19"/>
        <v>2.5927500000000001</v>
      </c>
      <c r="L87" s="30">
        <f t="shared" si="20"/>
        <v>48.639990000000004</v>
      </c>
      <c r="M87" s="30">
        <f t="shared" si="21"/>
        <v>42.679849354319614</v>
      </c>
      <c r="N87" s="30">
        <f t="shared" si="22"/>
        <v>7.1521687748164675</v>
      </c>
      <c r="O87" s="45"/>
      <c r="P87" s="1"/>
      <c r="R87" s="31"/>
    </row>
    <row r="88" spans="1:18" ht="14.25" x14ac:dyDescent="0.2">
      <c r="A88" s="34" t="s">
        <v>210</v>
      </c>
      <c r="B88" s="35" t="s">
        <v>218</v>
      </c>
      <c r="C88" s="53">
        <v>20.84</v>
      </c>
      <c r="D88" s="26">
        <v>8</v>
      </c>
      <c r="E88" s="27">
        <f t="shared" si="23"/>
        <v>0.8</v>
      </c>
      <c r="F88" s="28">
        <f t="shared" si="16"/>
        <v>8.0000000000000016E-2</v>
      </c>
      <c r="G88" s="82">
        <v>2.09</v>
      </c>
      <c r="H88" s="82">
        <v>2.94</v>
      </c>
      <c r="I88" s="29">
        <f t="shared" si="17"/>
        <v>41.930079999999997</v>
      </c>
      <c r="J88" s="27">
        <f t="shared" si="18"/>
        <v>0.67582774769664</v>
      </c>
      <c r="K88" s="30">
        <f t="shared" si="19"/>
        <v>1.5629999999999999</v>
      </c>
      <c r="L88" s="30">
        <f t="shared" si="20"/>
        <v>43.493079999999999</v>
      </c>
      <c r="M88" s="30">
        <f t="shared" si="21"/>
        <v>39.191539639688187</v>
      </c>
      <c r="N88" s="30">
        <f t="shared" si="22"/>
        <v>5.1618484323741738</v>
      </c>
      <c r="O88" s="45"/>
      <c r="P88" s="1"/>
      <c r="R88" s="31"/>
    </row>
    <row r="89" spans="1:18" ht="14.25" x14ac:dyDescent="0.2">
      <c r="A89" s="34" t="s">
        <v>218</v>
      </c>
      <c r="B89" s="35" t="s">
        <v>227</v>
      </c>
      <c r="C89" s="53">
        <v>34.049999999999997</v>
      </c>
      <c r="D89" s="26">
        <v>8</v>
      </c>
      <c r="E89" s="27">
        <f t="shared" si="23"/>
        <v>0.8</v>
      </c>
      <c r="F89" s="28">
        <f t="shared" si="16"/>
        <v>8.0000000000000016E-2</v>
      </c>
      <c r="G89" s="82">
        <v>2.94</v>
      </c>
      <c r="H89" s="82">
        <v>3.49</v>
      </c>
      <c r="I89" s="29">
        <f t="shared" si="17"/>
        <v>87.576599999999999</v>
      </c>
      <c r="J89" s="27">
        <f t="shared" si="18"/>
        <v>1.1042195205887999</v>
      </c>
      <c r="K89" s="30">
        <f t="shared" si="19"/>
        <v>2.5537499999999995</v>
      </c>
      <c r="L89" s="30">
        <f t="shared" si="20"/>
        <v>90.130349999999993</v>
      </c>
      <c r="M89" s="30">
        <f t="shared" si="21"/>
        <v>82.148761455440635</v>
      </c>
      <c r="N89" s="30">
        <f t="shared" si="22"/>
        <v>9.5779062534712285</v>
      </c>
      <c r="O89" s="45"/>
      <c r="P89" s="1"/>
      <c r="R89" s="31"/>
    </row>
    <row r="90" spans="1:18" ht="14.25" x14ac:dyDescent="0.2">
      <c r="A90" s="35" t="s">
        <v>227</v>
      </c>
      <c r="B90" s="35" t="s">
        <v>226</v>
      </c>
      <c r="C90" s="53">
        <v>47.58</v>
      </c>
      <c r="D90" s="26">
        <v>8</v>
      </c>
      <c r="E90" s="27">
        <f t="shared" si="23"/>
        <v>0.8</v>
      </c>
      <c r="F90" s="28">
        <f t="shared" si="16"/>
        <v>8.0000000000000016E-2</v>
      </c>
      <c r="G90" s="82">
        <v>3.49</v>
      </c>
      <c r="H90" s="82">
        <v>1.62</v>
      </c>
      <c r="I90" s="29">
        <f t="shared" si="17"/>
        <v>97.253519999999995</v>
      </c>
      <c r="J90" s="27">
        <f t="shared" si="18"/>
        <v>1.5429886869196798</v>
      </c>
      <c r="K90" s="30">
        <f t="shared" si="19"/>
        <v>3.5684999999999998</v>
      </c>
      <c r="L90" s="30">
        <f t="shared" si="20"/>
        <v>100.82201999999999</v>
      </c>
      <c r="M90" s="30">
        <f t="shared" si="21"/>
        <v>90.925004747426286</v>
      </c>
      <c r="N90" s="30">
        <f t="shared" si="22"/>
        <v>11.876418303088451</v>
      </c>
      <c r="O90" s="45"/>
      <c r="P90" s="1"/>
      <c r="R90" s="31"/>
    </row>
    <row r="91" spans="1:18" ht="14.25" x14ac:dyDescent="0.2">
      <c r="A91" s="34" t="s">
        <v>226</v>
      </c>
      <c r="B91" s="35" t="s">
        <v>225</v>
      </c>
      <c r="C91" s="53">
        <v>21.7</v>
      </c>
      <c r="D91" s="26">
        <v>8</v>
      </c>
      <c r="E91" s="27">
        <f t="shared" si="23"/>
        <v>0.8</v>
      </c>
      <c r="F91" s="28">
        <f t="shared" si="16"/>
        <v>8.0000000000000016E-2</v>
      </c>
      <c r="G91" s="82">
        <v>1.62</v>
      </c>
      <c r="H91" s="82">
        <v>3.62</v>
      </c>
      <c r="I91" s="29">
        <f t="shared" si="17"/>
        <v>45.483200000000004</v>
      </c>
      <c r="J91" s="27">
        <f t="shared" si="18"/>
        <v>0.70371699256319997</v>
      </c>
      <c r="K91" s="30">
        <f t="shared" si="19"/>
        <v>1.6274999999999999</v>
      </c>
      <c r="L91" s="30">
        <f t="shared" si="20"/>
        <v>47.110700000000001</v>
      </c>
      <c r="M91" s="30">
        <f t="shared" si="21"/>
        <v>42.540508857064957</v>
      </c>
      <c r="N91" s="30">
        <f t="shared" si="22"/>
        <v>5.4842293715220531</v>
      </c>
      <c r="O91" s="45"/>
      <c r="P91" s="1"/>
      <c r="R91" s="31"/>
    </row>
    <row r="92" spans="1:18" ht="15" x14ac:dyDescent="0.25">
      <c r="A92" s="36"/>
      <c r="B92" s="36" t="s">
        <v>53</v>
      </c>
      <c r="C92" s="37">
        <f>SUM(C45:C91)</f>
        <v>1998.4399999999996</v>
      </c>
      <c r="D92" s="54">
        <f>+C92*1.03</f>
        <v>2058.3931999999995</v>
      </c>
      <c r="E92" s="39"/>
      <c r="F92" s="40"/>
      <c r="G92" s="62"/>
      <c r="H92" s="62"/>
      <c r="I92" s="41"/>
      <c r="J92" s="39"/>
      <c r="K92" s="42">
        <f>SUM(K45:K91)</f>
        <v>149.88299999999995</v>
      </c>
      <c r="L92" s="42">
        <f>SUM(L45:L91)</f>
        <v>3237.5192000000006</v>
      </c>
      <c r="M92" s="42">
        <f>SUM(M45:M91)</f>
        <v>2871.6866767609631</v>
      </c>
      <c r="N92" s="42">
        <f>SUM(N45:N91)</f>
        <v>438.99902788684432</v>
      </c>
      <c r="O92" s="44"/>
      <c r="P92" s="43"/>
    </row>
    <row r="93" spans="1:18" ht="15" x14ac:dyDescent="0.25">
      <c r="A93" s="36"/>
      <c r="B93" s="36"/>
      <c r="C93" s="37"/>
      <c r="D93" s="38"/>
      <c r="E93" s="39"/>
      <c r="F93" s="40"/>
      <c r="G93" s="62"/>
      <c r="H93" s="62"/>
      <c r="I93" s="41"/>
      <c r="J93" s="39"/>
      <c r="K93" s="42"/>
      <c r="L93" s="42">
        <f>-M79</f>
        <v>-99.541257960377095</v>
      </c>
      <c r="M93" s="42"/>
      <c r="N93" s="42">
        <f>+M92*0.2</f>
        <v>574.33733535219267</v>
      </c>
      <c r="O93" s="44"/>
      <c r="P93" s="43"/>
    </row>
    <row r="94" spans="1:18" ht="15" x14ac:dyDescent="0.25">
      <c r="A94" s="36"/>
      <c r="B94" s="36" t="s">
        <v>72</v>
      </c>
      <c r="C94" s="37" t="e">
        <f>+#REF!</f>
        <v>#REF!</v>
      </c>
      <c r="D94" s="54" t="e">
        <f>+C94*1.04</f>
        <v>#REF!</v>
      </c>
      <c r="E94" s="39"/>
      <c r="F94" s="40"/>
      <c r="G94" s="62"/>
      <c r="H94" s="62"/>
      <c r="I94" s="41"/>
      <c r="J94" s="39"/>
      <c r="K94" s="42"/>
      <c r="L94" s="42">
        <f>+L92+L93</f>
        <v>3137.9779420396235</v>
      </c>
      <c r="M94" s="42"/>
      <c r="N94" s="42">
        <f>+N93+N92</f>
        <v>1013.3363632390369</v>
      </c>
      <c r="O94" s="44"/>
      <c r="P94" s="43"/>
    </row>
    <row r="95" spans="1:18" ht="15" x14ac:dyDescent="0.25">
      <c r="A95" s="36"/>
      <c r="B95" s="36" t="s">
        <v>62</v>
      </c>
      <c r="C95" s="37" t="e">
        <f>SUM(C92:C94)</f>
        <v>#REF!</v>
      </c>
      <c r="D95" s="38"/>
      <c r="E95" s="39"/>
      <c r="F95" s="40"/>
      <c r="G95" s="62"/>
      <c r="H95" s="62"/>
      <c r="I95" s="41"/>
      <c r="J95" s="39"/>
      <c r="K95" s="42"/>
      <c r="L95" s="42"/>
      <c r="M95" s="42"/>
      <c r="N95" s="42"/>
      <c r="O95" s="44"/>
      <c r="P95" s="43"/>
    </row>
    <row r="96" spans="1:18" ht="15.75" thickBot="1" x14ac:dyDescent="0.3">
      <c r="A96" s="36"/>
      <c r="B96" s="36"/>
      <c r="C96" s="37"/>
      <c r="D96" s="38"/>
      <c r="E96" s="39"/>
      <c r="F96" s="40"/>
      <c r="G96" s="62"/>
      <c r="H96" s="62"/>
      <c r="I96" s="41"/>
      <c r="J96" s="39"/>
      <c r="K96" s="42"/>
      <c r="L96" s="42"/>
      <c r="M96" s="42"/>
      <c r="N96" s="42"/>
      <c r="O96" s="44"/>
      <c r="P96" s="43"/>
    </row>
    <row r="97" spans="1:21" ht="30.75" thickBot="1" x14ac:dyDescent="0.25">
      <c r="A97" s="6" t="s">
        <v>32</v>
      </c>
      <c r="B97" s="6" t="s">
        <v>33</v>
      </c>
      <c r="C97" s="7" t="s">
        <v>34</v>
      </c>
      <c r="D97" s="8" t="s">
        <v>35</v>
      </c>
      <c r="E97" s="9" t="s">
        <v>36</v>
      </c>
      <c r="F97" s="9" t="s">
        <v>37</v>
      </c>
      <c r="G97" s="9" t="s">
        <v>38</v>
      </c>
      <c r="H97" s="9" t="s">
        <v>39</v>
      </c>
      <c r="I97" s="10" t="s">
        <v>40</v>
      </c>
      <c r="J97" s="9" t="s">
        <v>41</v>
      </c>
      <c r="K97" s="11" t="s">
        <v>42</v>
      </c>
      <c r="L97" s="12" t="s">
        <v>43</v>
      </c>
      <c r="M97" s="11" t="s">
        <v>44</v>
      </c>
      <c r="N97" s="12" t="s">
        <v>45</v>
      </c>
      <c r="O97" s="12" t="s">
        <v>46</v>
      </c>
      <c r="P97" s="13" t="s">
        <v>47</v>
      </c>
    </row>
    <row r="98" spans="1:21" ht="15" x14ac:dyDescent="0.2">
      <c r="A98" s="16" t="s">
        <v>224</v>
      </c>
      <c r="B98" s="17"/>
      <c r="C98" s="17"/>
      <c r="D98" s="18"/>
      <c r="E98" s="18"/>
      <c r="F98" s="18"/>
      <c r="G98" s="18"/>
      <c r="H98" s="18"/>
      <c r="I98" s="19"/>
      <c r="J98" s="18"/>
      <c r="K98" s="19"/>
      <c r="L98" s="19"/>
      <c r="M98" s="19"/>
      <c r="N98" s="46"/>
      <c r="O98" s="14"/>
      <c r="P98" s="15"/>
    </row>
    <row r="99" spans="1:21" ht="14.25" x14ac:dyDescent="0.2">
      <c r="A99" s="24" t="s">
        <v>223</v>
      </c>
      <c r="B99" s="24" t="s">
        <v>222</v>
      </c>
      <c r="C99" s="53">
        <v>19.09</v>
      </c>
      <c r="D99" s="26">
        <v>8</v>
      </c>
      <c r="E99" s="27">
        <v>0.8</v>
      </c>
      <c r="F99" s="28">
        <f t="shared" ref="F99:F130" si="24">E99*0.1</f>
        <v>8.0000000000000016E-2</v>
      </c>
      <c r="G99" s="64">
        <v>1.04</v>
      </c>
      <c r="H99" s="64">
        <v>1.27</v>
      </c>
      <c r="I99" s="29">
        <f t="shared" ref="I99:I130" si="25">(G99+H99)/2*E99*C99</f>
        <v>17.63916</v>
      </c>
      <c r="J99" s="27">
        <f t="shared" ref="J99:J130" si="26">(((D99*0.0254)^2)*3.1416/4)*C99</f>
        <v>0.61907637732863996</v>
      </c>
      <c r="K99" s="30">
        <f t="shared" ref="K99:K130" si="27">+C99*0.075</f>
        <v>1.4317499999999999</v>
      </c>
      <c r="L99" s="30">
        <f t="shared" ref="L99:L130" si="28">I99+K99</f>
        <v>19.070910000000001</v>
      </c>
      <c r="M99" s="30">
        <f t="shared" ref="M99:M130" si="29">(L99-K99-J99)*0.95</f>
        <v>16.169079441537793</v>
      </c>
      <c r="N99" s="30">
        <f t="shared" ref="N99:N130" si="30">(L99-M99)*1.2</f>
        <v>3.4821966701546501</v>
      </c>
      <c r="O99" s="45"/>
      <c r="P99" s="47"/>
      <c r="R99" s="31" t="s">
        <v>221</v>
      </c>
      <c r="S99" s="65"/>
      <c r="T99" s="32"/>
      <c r="U99" s="33"/>
    </row>
    <row r="100" spans="1:21" ht="14.25" x14ac:dyDescent="0.2">
      <c r="A100" s="34" t="s">
        <v>211</v>
      </c>
      <c r="B100" s="35" t="s">
        <v>210</v>
      </c>
      <c r="C100" s="53">
        <v>46.08</v>
      </c>
      <c r="D100" s="26">
        <v>8</v>
      </c>
      <c r="E100" s="27">
        <f t="shared" ref="E100:E131" si="31">E99</f>
        <v>0.8</v>
      </c>
      <c r="F100" s="28">
        <f t="shared" si="24"/>
        <v>8.0000000000000016E-2</v>
      </c>
      <c r="G100" s="82">
        <v>1.27</v>
      </c>
      <c r="H100" s="82">
        <v>1.28</v>
      </c>
      <c r="I100" s="29">
        <f t="shared" si="25"/>
        <v>47.001599999999996</v>
      </c>
      <c r="J100" s="27">
        <f t="shared" si="26"/>
        <v>1.4943446551756798</v>
      </c>
      <c r="K100" s="30">
        <f t="shared" si="27"/>
        <v>3.456</v>
      </c>
      <c r="L100" s="30">
        <f t="shared" si="28"/>
        <v>50.457599999999999</v>
      </c>
      <c r="M100" s="30">
        <f t="shared" si="29"/>
        <v>43.231892577583096</v>
      </c>
      <c r="N100" s="30">
        <f t="shared" si="30"/>
        <v>8.6708489069002841</v>
      </c>
      <c r="O100" s="45"/>
      <c r="P100" s="1"/>
      <c r="R100" s="31" t="s">
        <v>110</v>
      </c>
      <c r="S100" s="65">
        <v>92</v>
      </c>
      <c r="T100" s="32" t="s">
        <v>109</v>
      </c>
      <c r="U100" s="33"/>
    </row>
    <row r="101" spans="1:21" ht="14.25" x14ac:dyDescent="0.2">
      <c r="A101" s="34" t="s">
        <v>210</v>
      </c>
      <c r="B101" s="35" t="s">
        <v>218</v>
      </c>
      <c r="C101" s="53">
        <v>70.92</v>
      </c>
      <c r="D101" s="26">
        <v>8</v>
      </c>
      <c r="E101" s="27">
        <f t="shared" si="31"/>
        <v>0.8</v>
      </c>
      <c r="F101" s="28">
        <f t="shared" si="24"/>
        <v>8.0000000000000016E-2</v>
      </c>
      <c r="G101" s="82">
        <v>1.28</v>
      </c>
      <c r="H101" s="82">
        <v>1.44</v>
      </c>
      <c r="I101" s="29">
        <f t="shared" si="25"/>
        <v>77.160959999999989</v>
      </c>
      <c r="J101" s="27">
        <f t="shared" si="26"/>
        <v>2.2998898208563201</v>
      </c>
      <c r="K101" s="30">
        <f t="shared" si="27"/>
        <v>5.319</v>
      </c>
      <c r="L101" s="30">
        <f t="shared" si="28"/>
        <v>82.479959999999991</v>
      </c>
      <c r="M101" s="30">
        <f t="shared" si="29"/>
        <v>71.118016670186478</v>
      </c>
      <c r="N101" s="30">
        <f t="shared" si="30"/>
        <v>13.634331995776217</v>
      </c>
      <c r="O101" s="45"/>
      <c r="P101" s="1"/>
      <c r="R101" s="31" t="s">
        <v>108</v>
      </c>
      <c r="S101" s="65"/>
      <c r="T101" s="32" t="s">
        <v>107</v>
      </c>
      <c r="U101" s="33"/>
    </row>
    <row r="102" spans="1:21" ht="14.25" x14ac:dyDescent="0.2">
      <c r="A102" s="34" t="s">
        <v>220</v>
      </c>
      <c r="B102" s="34" t="s">
        <v>219</v>
      </c>
      <c r="C102" s="53">
        <v>38.869999999999997</v>
      </c>
      <c r="D102" s="26">
        <v>8</v>
      </c>
      <c r="E102" s="27">
        <f t="shared" si="31"/>
        <v>0.8</v>
      </c>
      <c r="F102" s="28">
        <f t="shared" si="24"/>
        <v>8.0000000000000016E-2</v>
      </c>
      <c r="G102" s="82">
        <v>1.08</v>
      </c>
      <c r="H102" s="82">
        <v>1.1000000000000001</v>
      </c>
      <c r="I102" s="29">
        <f t="shared" si="25"/>
        <v>33.894640000000003</v>
      </c>
      <c r="J102" s="27">
        <f t="shared" si="26"/>
        <v>1.2605290092595198</v>
      </c>
      <c r="K102" s="30">
        <f t="shared" si="27"/>
        <v>2.9152499999999999</v>
      </c>
      <c r="L102" s="30">
        <f t="shared" si="28"/>
        <v>36.809890000000003</v>
      </c>
      <c r="M102" s="30">
        <f t="shared" si="29"/>
        <v>31.002405441203457</v>
      </c>
      <c r="N102" s="30">
        <f t="shared" si="30"/>
        <v>6.9689814705558542</v>
      </c>
      <c r="O102" s="45"/>
      <c r="P102" s="1"/>
      <c r="R102" s="31" t="s">
        <v>106</v>
      </c>
      <c r="S102" s="65"/>
      <c r="T102" s="32" t="s">
        <v>105</v>
      </c>
      <c r="U102" s="33"/>
    </row>
    <row r="103" spans="1:21" ht="14.25" x14ac:dyDescent="0.2">
      <c r="A103" s="35" t="s">
        <v>218</v>
      </c>
      <c r="B103" s="35" t="s">
        <v>217</v>
      </c>
      <c r="C103" s="53">
        <v>55.12</v>
      </c>
      <c r="D103" s="26">
        <v>8</v>
      </c>
      <c r="E103" s="27">
        <f t="shared" si="31"/>
        <v>0.8</v>
      </c>
      <c r="F103" s="28">
        <f t="shared" si="24"/>
        <v>8.0000000000000016E-2</v>
      </c>
      <c r="G103" s="82">
        <v>1.1000000000000001</v>
      </c>
      <c r="H103" s="82">
        <v>1.21</v>
      </c>
      <c r="I103" s="29">
        <f t="shared" si="25"/>
        <v>50.930880000000002</v>
      </c>
      <c r="J103" s="27">
        <f t="shared" si="26"/>
        <v>1.7875060198195198</v>
      </c>
      <c r="K103" s="30">
        <f t="shared" si="27"/>
        <v>4.1339999999999995</v>
      </c>
      <c r="L103" s="30">
        <f t="shared" si="28"/>
        <v>55.064880000000002</v>
      </c>
      <c r="M103" s="30">
        <f t="shared" si="29"/>
        <v>46.686205281171461</v>
      </c>
      <c r="N103" s="30">
        <f t="shared" si="30"/>
        <v>10.054409662594249</v>
      </c>
      <c r="O103" s="45"/>
      <c r="P103" s="1"/>
      <c r="R103" s="31" t="s">
        <v>103</v>
      </c>
      <c r="T103" s="4" t="s">
        <v>102</v>
      </c>
    </row>
    <row r="104" spans="1:21" ht="14.25" x14ac:dyDescent="0.2">
      <c r="A104" s="35" t="s">
        <v>206</v>
      </c>
      <c r="B104" s="35" t="s">
        <v>216</v>
      </c>
      <c r="C104" s="53">
        <v>78.099999999999994</v>
      </c>
      <c r="D104" s="26">
        <v>8</v>
      </c>
      <c r="E104" s="27">
        <f t="shared" si="31"/>
        <v>0.8</v>
      </c>
      <c r="F104" s="28">
        <f t="shared" si="24"/>
        <v>8.0000000000000016E-2</v>
      </c>
      <c r="G104" s="82">
        <v>1.17</v>
      </c>
      <c r="H104" s="82">
        <v>1.21</v>
      </c>
      <c r="I104" s="29">
        <f t="shared" si="25"/>
        <v>74.351199999999992</v>
      </c>
      <c r="J104" s="27">
        <f t="shared" si="26"/>
        <v>2.5327325861375996</v>
      </c>
      <c r="K104" s="30">
        <f t="shared" si="27"/>
        <v>5.857499999999999</v>
      </c>
      <c r="L104" s="30">
        <f t="shared" si="28"/>
        <v>80.208699999999993</v>
      </c>
      <c r="M104" s="30">
        <f t="shared" si="29"/>
        <v>68.227544043169274</v>
      </c>
      <c r="N104" s="30">
        <f t="shared" si="30"/>
        <v>14.377387148196862</v>
      </c>
      <c r="O104" s="45"/>
      <c r="P104" s="1"/>
      <c r="R104" s="31" t="s">
        <v>100</v>
      </c>
      <c r="T104" s="4" t="s">
        <v>99</v>
      </c>
    </row>
    <row r="105" spans="1:21" ht="14.25" x14ac:dyDescent="0.2">
      <c r="A105" s="35" t="s">
        <v>216</v>
      </c>
      <c r="B105" s="35" t="s">
        <v>215</v>
      </c>
      <c r="C105" s="53">
        <v>66.64</v>
      </c>
      <c r="D105" s="26">
        <v>8</v>
      </c>
      <c r="E105" s="27">
        <f t="shared" si="31"/>
        <v>0.8</v>
      </c>
      <c r="F105" s="28">
        <f t="shared" si="24"/>
        <v>8.0000000000000016E-2</v>
      </c>
      <c r="G105" s="82">
        <v>1.21</v>
      </c>
      <c r="H105" s="82">
        <v>1.21</v>
      </c>
      <c r="I105" s="29">
        <f t="shared" si="25"/>
        <v>64.50752</v>
      </c>
      <c r="J105" s="27">
        <f t="shared" si="26"/>
        <v>2.16109218361344</v>
      </c>
      <c r="K105" s="30">
        <f t="shared" si="27"/>
        <v>4.9980000000000002</v>
      </c>
      <c r="L105" s="30">
        <f t="shared" si="28"/>
        <v>69.505520000000004</v>
      </c>
      <c r="M105" s="30">
        <f t="shared" si="29"/>
        <v>59.229106425567231</v>
      </c>
      <c r="N105" s="30">
        <f t="shared" si="30"/>
        <v>12.331696289319327</v>
      </c>
      <c r="O105" s="45"/>
      <c r="P105" s="1"/>
      <c r="R105" s="31" t="s">
        <v>98</v>
      </c>
      <c r="T105" s="4" t="s">
        <v>97</v>
      </c>
    </row>
    <row r="106" spans="1:21" ht="14.25" x14ac:dyDescent="0.2">
      <c r="A106" s="35" t="s">
        <v>215</v>
      </c>
      <c r="B106" s="35" t="s">
        <v>214</v>
      </c>
      <c r="C106" s="53">
        <v>64.180000000000007</v>
      </c>
      <c r="D106" s="26">
        <v>8</v>
      </c>
      <c r="E106" s="27">
        <f t="shared" si="31"/>
        <v>0.8</v>
      </c>
      <c r="F106" s="28">
        <f t="shared" si="24"/>
        <v>8.0000000000000016E-2</v>
      </c>
      <c r="G106" s="82">
        <v>1.21</v>
      </c>
      <c r="H106" s="82">
        <v>1.66</v>
      </c>
      <c r="I106" s="29">
        <f t="shared" si="25"/>
        <v>73.678640000000016</v>
      </c>
      <c r="J106" s="27">
        <f t="shared" si="26"/>
        <v>2.0813159715532801</v>
      </c>
      <c r="K106" s="30">
        <f t="shared" si="27"/>
        <v>4.8135000000000003</v>
      </c>
      <c r="L106" s="30">
        <f t="shared" si="28"/>
        <v>78.49214000000002</v>
      </c>
      <c r="M106" s="30">
        <f t="shared" si="29"/>
        <v>68.017457827024401</v>
      </c>
      <c r="N106" s="30">
        <f t="shared" si="30"/>
        <v>12.569618607570742</v>
      </c>
      <c r="O106" s="45"/>
      <c r="P106" s="1"/>
      <c r="R106" s="31" t="s">
        <v>96</v>
      </c>
      <c r="T106" s="4" t="s">
        <v>95</v>
      </c>
    </row>
    <row r="107" spans="1:21" ht="14.25" x14ac:dyDescent="0.2">
      <c r="A107" s="35" t="s">
        <v>201</v>
      </c>
      <c r="B107" s="35" t="s">
        <v>213</v>
      </c>
      <c r="C107" s="53">
        <v>49.65</v>
      </c>
      <c r="D107" s="26">
        <v>8</v>
      </c>
      <c r="E107" s="27">
        <f t="shared" si="31"/>
        <v>0.8</v>
      </c>
      <c r="F107" s="28">
        <f t="shared" si="24"/>
        <v>8.0000000000000016E-2</v>
      </c>
      <c r="G107" s="82">
        <v>1.1200000000000001</v>
      </c>
      <c r="H107" s="82">
        <v>1.1200000000000001</v>
      </c>
      <c r="I107" s="29">
        <f t="shared" si="25"/>
        <v>44.486400000000003</v>
      </c>
      <c r="J107" s="27">
        <f t="shared" si="26"/>
        <v>1.6101174507263998</v>
      </c>
      <c r="K107" s="30">
        <f t="shared" si="27"/>
        <v>3.7237499999999999</v>
      </c>
      <c r="L107" s="30">
        <f t="shared" si="28"/>
        <v>48.210150000000006</v>
      </c>
      <c r="M107" s="30">
        <f t="shared" si="29"/>
        <v>40.732468421809919</v>
      </c>
      <c r="N107" s="30">
        <f t="shared" si="30"/>
        <v>8.9732178938281031</v>
      </c>
      <c r="O107" s="45"/>
      <c r="P107" s="1"/>
      <c r="R107" s="31" t="s">
        <v>94</v>
      </c>
      <c r="T107" s="4" t="s">
        <v>93</v>
      </c>
    </row>
    <row r="108" spans="1:21" ht="14.25" x14ac:dyDescent="0.2">
      <c r="A108" s="35" t="s">
        <v>213</v>
      </c>
      <c r="B108" s="35" t="s">
        <v>212</v>
      </c>
      <c r="C108" s="53">
        <v>48.38</v>
      </c>
      <c r="D108" s="26">
        <v>8</v>
      </c>
      <c r="E108" s="27">
        <f t="shared" si="31"/>
        <v>0.8</v>
      </c>
      <c r="F108" s="28">
        <f t="shared" si="24"/>
        <v>8.0000000000000016E-2</v>
      </c>
      <c r="G108" s="82">
        <v>1.1200000000000001</v>
      </c>
      <c r="H108" s="82">
        <v>1.1599999999999999</v>
      </c>
      <c r="I108" s="29">
        <f t="shared" si="25"/>
        <v>44.122560000000007</v>
      </c>
      <c r="J108" s="27">
        <f t="shared" si="26"/>
        <v>1.56893217051648</v>
      </c>
      <c r="K108" s="30">
        <f t="shared" si="27"/>
        <v>3.6284999999999998</v>
      </c>
      <c r="L108" s="30">
        <f t="shared" si="28"/>
        <v>47.75106000000001</v>
      </c>
      <c r="M108" s="30">
        <f t="shared" si="29"/>
        <v>40.425946438009348</v>
      </c>
      <c r="N108" s="30">
        <f t="shared" si="30"/>
        <v>8.7901362743887947</v>
      </c>
      <c r="O108" s="45"/>
      <c r="P108" s="1"/>
      <c r="R108" s="31"/>
    </row>
    <row r="109" spans="1:21" ht="14.25" x14ac:dyDescent="0.2">
      <c r="A109" s="35" t="s">
        <v>212</v>
      </c>
      <c r="B109" s="35" t="s">
        <v>211</v>
      </c>
      <c r="C109" s="53">
        <v>56.07</v>
      </c>
      <c r="D109" s="26">
        <v>8</v>
      </c>
      <c r="E109" s="27">
        <f t="shared" si="31"/>
        <v>0.8</v>
      </c>
      <c r="F109" s="28">
        <f t="shared" si="24"/>
        <v>8.0000000000000016E-2</v>
      </c>
      <c r="G109" s="82">
        <v>1.1599999999999999</v>
      </c>
      <c r="H109" s="82">
        <v>1.1599999999999999</v>
      </c>
      <c r="I109" s="29">
        <f t="shared" si="25"/>
        <v>52.032959999999996</v>
      </c>
      <c r="J109" s="27">
        <f t="shared" si="26"/>
        <v>1.8183139065907199</v>
      </c>
      <c r="K109" s="30">
        <f t="shared" si="27"/>
        <v>4.2052499999999995</v>
      </c>
      <c r="L109" s="30">
        <f t="shared" si="28"/>
        <v>56.238209999999995</v>
      </c>
      <c r="M109" s="30">
        <f t="shared" si="29"/>
        <v>47.703913788738809</v>
      </c>
      <c r="N109" s="30">
        <f t="shared" si="30"/>
        <v>10.241155453513423</v>
      </c>
      <c r="O109" s="45"/>
      <c r="P109" s="1"/>
      <c r="R109" s="31"/>
    </row>
    <row r="110" spans="1:21" ht="14.25" x14ac:dyDescent="0.2">
      <c r="A110" s="35" t="s">
        <v>211</v>
      </c>
      <c r="B110" s="35" t="s">
        <v>210</v>
      </c>
      <c r="C110" s="53">
        <v>54.43</v>
      </c>
      <c r="D110" s="26">
        <v>8</v>
      </c>
      <c r="E110" s="27">
        <f t="shared" si="31"/>
        <v>0.8</v>
      </c>
      <c r="F110" s="28">
        <f t="shared" si="24"/>
        <v>8.0000000000000016E-2</v>
      </c>
      <c r="G110" s="82">
        <v>1.1599999999999999</v>
      </c>
      <c r="H110" s="82">
        <v>1.08</v>
      </c>
      <c r="I110" s="29">
        <f t="shared" si="25"/>
        <v>48.769280000000009</v>
      </c>
      <c r="J110" s="27">
        <f t="shared" si="26"/>
        <v>1.7651297652172799</v>
      </c>
      <c r="K110" s="30">
        <f t="shared" si="27"/>
        <v>4.0822500000000002</v>
      </c>
      <c r="L110" s="30">
        <f t="shared" si="28"/>
        <v>52.851530000000011</v>
      </c>
      <c r="M110" s="30">
        <f t="shared" si="29"/>
        <v>44.653942723043592</v>
      </c>
      <c r="N110" s="30">
        <f t="shared" si="30"/>
        <v>9.8371047323477026</v>
      </c>
      <c r="O110" s="45"/>
      <c r="P110" s="1"/>
      <c r="R110" s="31"/>
    </row>
    <row r="111" spans="1:21" ht="14.25" x14ac:dyDescent="0.2">
      <c r="A111" s="35" t="s">
        <v>209</v>
      </c>
      <c r="B111" s="35" t="s">
        <v>208</v>
      </c>
      <c r="C111" s="53">
        <v>36.6</v>
      </c>
      <c r="D111" s="26">
        <v>8</v>
      </c>
      <c r="E111" s="27">
        <f t="shared" si="31"/>
        <v>0.8</v>
      </c>
      <c r="F111" s="28">
        <f t="shared" si="24"/>
        <v>8.0000000000000016E-2</v>
      </c>
      <c r="G111" s="82">
        <v>1.1599999999999999</v>
      </c>
      <c r="H111" s="82">
        <v>1</v>
      </c>
      <c r="I111" s="29">
        <f t="shared" si="25"/>
        <v>31.622400000000006</v>
      </c>
      <c r="J111" s="27">
        <f t="shared" si="26"/>
        <v>1.1869143745535999</v>
      </c>
      <c r="K111" s="30">
        <f t="shared" si="27"/>
        <v>2.7450000000000001</v>
      </c>
      <c r="L111" s="30">
        <f t="shared" si="28"/>
        <v>34.367400000000004</v>
      </c>
      <c r="M111" s="30">
        <f t="shared" si="29"/>
        <v>28.913711344174082</v>
      </c>
      <c r="N111" s="30">
        <f t="shared" si="30"/>
        <v>6.5444263869911055</v>
      </c>
      <c r="O111" s="45"/>
      <c r="P111" s="1"/>
      <c r="R111" s="31"/>
    </row>
    <row r="112" spans="1:21" ht="14.25" x14ac:dyDescent="0.2">
      <c r="A112" s="34" t="s">
        <v>207</v>
      </c>
      <c r="B112" s="34" t="s">
        <v>206</v>
      </c>
      <c r="C112" s="53">
        <v>40.479999999999997</v>
      </c>
      <c r="D112" s="26">
        <v>8</v>
      </c>
      <c r="E112" s="27">
        <f t="shared" si="31"/>
        <v>0.8</v>
      </c>
      <c r="F112" s="28">
        <f t="shared" si="24"/>
        <v>8.0000000000000016E-2</v>
      </c>
      <c r="G112" s="82">
        <v>1</v>
      </c>
      <c r="H112" s="82">
        <v>1.17</v>
      </c>
      <c r="I112" s="29">
        <f t="shared" si="25"/>
        <v>35.13664</v>
      </c>
      <c r="J112" s="27">
        <f t="shared" si="26"/>
        <v>1.3127402699980799</v>
      </c>
      <c r="K112" s="30">
        <f t="shared" si="27"/>
        <v>3.0359999999999996</v>
      </c>
      <c r="L112" s="30">
        <f t="shared" si="28"/>
        <v>38.172640000000001</v>
      </c>
      <c r="M112" s="30">
        <f t="shared" si="29"/>
        <v>32.132704743501819</v>
      </c>
      <c r="N112" s="30">
        <f t="shared" si="30"/>
        <v>7.2479223077978183</v>
      </c>
      <c r="O112" s="45"/>
      <c r="P112" s="1"/>
    </row>
    <row r="113" spans="1:18" ht="14.25" x14ac:dyDescent="0.2">
      <c r="A113" s="34" t="s">
        <v>205</v>
      </c>
      <c r="B113" s="35" t="s">
        <v>194</v>
      </c>
      <c r="C113" s="53">
        <v>50.33</v>
      </c>
      <c r="D113" s="26">
        <v>8</v>
      </c>
      <c r="E113" s="27">
        <f t="shared" si="31"/>
        <v>0.8</v>
      </c>
      <c r="F113" s="28">
        <f t="shared" si="24"/>
        <v>8.0000000000000016E-2</v>
      </c>
      <c r="G113" s="82">
        <v>1.1200000000000001</v>
      </c>
      <c r="H113" s="82">
        <v>1.1399999999999999</v>
      </c>
      <c r="I113" s="29">
        <f t="shared" si="25"/>
        <v>45.498319999999993</v>
      </c>
      <c r="J113" s="27">
        <f t="shared" si="26"/>
        <v>1.6321694117836798</v>
      </c>
      <c r="K113" s="30">
        <f t="shared" si="27"/>
        <v>3.7747499999999996</v>
      </c>
      <c r="L113" s="30">
        <f t="shared" si="28"/>
        <v>49.27306999999999</v>
      </c>
      <c r="M113" s="30">
        <f t="shared" si="29"/>
        <v>41.672843058805498</v>
      </c>
      <c r="N113" s="30">
        <f t="shared" si="30"/>
        <v>9.1202723294333907</v>
      </c>
      <c r="O113" s="45"/>
      <c r="P113" s="1"/>
      <c r="R113" s="31"/>
    </row>
    <row r="114" spans="1:18" ht="14.25" x14ac:dyDescent="0.2">
      <c r="A114" s="34" t="s">
        <v>204</v>
      </c>
      <c r="B114" s="35" t="s">
        <v>203</v>
      </c>
      <c r="C114" s="53">
        <v>52.3</v>
      </c>
      <c r="D114" s="26">
        <v>8</v>
      </c>
      <c r="E114" s="27">
        <f t="shared" si="31"/>
        <v>0.8</v>
      </c>
      <c r="F114" s="28">
        <f t="shared" si="24"/>
        <v>8.0000000000000016E-2</v>
      </c>
      <c r="G114" s="82">
        <v>1.1399999999999999</v>
      </c>
      <c r="H114" s="82">
        <v>1.08</v>
      </c>
      <c r="I114" s="29">
        <f t="shared" si="25"/>
        <v>46.442399999999992</v>
      </c>
      <c r="J114" s="27">
        <f t="shared" si="26"/>
        <v>1.6960552401407998</v>
      </c>
      <c r="K114" s="30">
        <f t="shared" si="27"/>
        <v>3.9224999999999994</v>
      </c>
      <c r="L114" s="30">
        <f t="shared" si="28"/>
        <v>50.364899999999992</v>
      </c>
      <c r="M114" s="30">
        <f t="shared" si="29"/>
        <v>42.50902752186623</v>
      </c>
      <c r="N114" s="30">
        <f t="shared" si="30"/>
        <v>9.4270469737605129</v>
      </c>
      <c r="O114" s="45"/>
      <c r="P114" s="1"/>
      <c r="R114" s="31"/>
    </row>
    <row r="115" spans="1:18" ht="14.25" x14ac:dyDescent="0.2">
      <c r="A115" s="34" t="s">
        <v>203</v>
      </c>
      <c r="B115" s="35" t="s">
        <v>202</v>
      </c>
      <c r="C115" s="53">
        <v>52.3</v>
      </c>
      <c r="D115" s="26">
        <v>8</v>
      </c>
      <c r="E115" s="27">
        <f t="shared" si="31"/>
        <v>0.8</v>
      </c>
      <c r="F115" s="28">
        <f t="shared" si="24"/>
        <v>8.0000000000000016E-2</v>
      </c>
      <c r="G115" s="82">
        <v>1.08</v>
      </c>
      <c r="H115" s="82">
        <v>1.08</v>
      </c>
      <c r="I115" s="29">
        <f t="shared" si="25"/>
        <v>45.187200000000004</v>
      </c>
      <c r="J115" s="27">
        <f t="shared" si="26"/>
        <v>1.6960552401407998</v>
      </c>
      <c r="K115" s="30">
        <f t="shared" si="27"/>
        <v>3.9224999999999994</v>
      </c>
      <c r="L115" s="30">
        <f t="shared" si="28"/>
        <v>49.109700000000004</v>
      </c>
      <c r="M115" s="30">
        <f t="shared" si="29"/>
        <v>41.316587521866239</v>
      </c>
      <c r="N115" s="30">
        <f t="shared" si="30"/>
        <v>9.3517349737605162</v>
      </c>
      <c r="O115" s="45"/>
      <c r="P115" s="1"/>
      <c r="R115" s="31"/>
    </row>
    <row r="116" spans="1:18" ht="14.25" x14ac:dyDescent="0.2">
      <c r="A116" s="34" t="s">
        <v>202</v>
      </c>
      <c r="B116" s="35" t="s">
        <v>178</v>
      </c>
      <c r="C116" s="53">
        <v>50.19</v>
      </c>
      <c r="D116" s="26">
        <v>8</v>
      </c>
      <c r="E116" s="27">
        <f t="shared" si="31"/>
        <v>0.8</v>
      </c>
      <c r="F116" s="28">
        <f t="shared" si="24"/>
        <v>8.0000000000000016E-2</v>
      </c>
      <c r="G116" s="82">
        <v>1.08</v>
      </c>
      <c r="H116" s="82">
        <v>1.08</v>
      </c>
      <c r="I116" s="29">
        <f t="shared" si="25"/>
        <v>43.364160000000005</v>
      </c>
      <c r="J116" s="27">
        <f t="shared" si="26"/>
        <v>1.6276293021542398</v>
      </c>
      <c r="K116" s="30">
        <f t="shared" si="27"/>
        <v>3.7642499999999997</v>
      </c>
      <c r="L116" s="30">
        <f t="shared" si="28"/>
        <v>47.128410000000002</v>
      </c>
      <c r="M116" s="30">
        <f t="shared" si="29"/>
        <v>39.649704162953476</v>
      </c>
      <c r="N116" s="30">
        <f t="shared" si="30"/>
        <v>8.9744470044558309</v>
      </c>
      <c r="O116" s="45"/>
      <c r="P116" s="1"/>
      <c r="R116" s="31"/>
    </row>
    <row r="117" spans="1:18" ht="14.25" x14ac:dyDescent="0.2">
      <c r="A117" s="34" t="s">
        <v>178</v>
      </c>
      <c r="B117" s="35" t="s">
        <v>177</v>
      </c>
      <c r="C117" s="53">
        <v>50.19</v>
      </c>
      <c r="D117" s="26">
        <v>8</v>
      </c>
      <c r="E117" s="27">
        <f t="shared" si="31"/>
        <v>0.8</v>
      </c>
      <c r="F117" s="28">
        <f t="shared" si="24"/>
        <v>8.0000000000000016E-2</v>
      </c>
      <c r="G117" s="82">
        <v>1.08</v>
      </c>
      <c r="H117" s="82">
        <v>1.17</v>
      </c>
      <c r="I117" s="29">
        <f t="shared" si="25"/>
        <v>45.170999999999999</v>
      </c>
      <c r="J117" s="27">
        <f t="shared" si="26"/>
        <v>1.6276293021542398</v>
      </c>
      <c r="K117" s="30">
        <f t="shared" si="27"/>
        <v>3.7642499999999997</v>
      </c>
      <c r="L117" s="30">
        <f t="shared" si="28"/>
        <v>48.935249999999996</v>
      </c>
      <c r="M117" s="30">
        <f t="shared" si="29"/>
        <v>41.366202162953471</v>
      </c>
      <c r="N117" s="30">
        <f t="shared" si="30"/>
        <v>9.0828574044558312</v>
      </c>
      <c r="O117" s="45"/>
      <c r="P117" s="1"/>
      <c r="R117" s="31"/>
    </row>
    <row r="118" spans="1:18" ht="14.25" x14ac:dyDescent="0.2">
      <c r="A118" s="34" t="s">
        <v>201</v>
      </c>
      <c r="B118" s="35" t="s">
        <v>200</v>
      </c>
      <c r="C118" s="53">
        <v>32.409999999999997</v>
      </c>
      <c r="D118" s="26">
        <v>8</v>
      </c>
      <c r="E118" s="27">
        <f t="shared" si="31"/>
        <v>0.8</v>
      </c>
      <c r="F118" s="28">
        <f t="shared" si="24"/>
        <v>8.0000000000000016E-2</v>
      </c>
      <c r="G118" s="82">
        <v>1.1200000000000001</v>
      </c>
      <c r="H118" s="82">
        <v>1</v>
      </c>
      <c r="I118" s="29">
        <f t="shared" si="25"/>
        <v>27.48368</v>
      </c>
      <c r="J118" s="27">
        <f t="shared" si="26"/>
        <v>1.0510353792153599</v>
      </c>
      <c r="K118" s="30">
        <f t="shared" si="27"/>
        <v>2.4307499999999997</v>
      </c>
      <c r="L118" s="30">
        <f t="shared" si="28"/>
        <v>29.914429999999999</v>
      </c>
      <c r="M118" s="30">
        <f t="shared" si="29"/>
        <v>25.111012389745408</v>
      </c>
      <c r="N118" s="30">
        <f t="shared" si="30"/>
        <v>5.7641011323055098</v>
      </c>
      <c r="O118" s="45"/>
      <c r="P118" s="1"/>
      <c r="R118" s="31"/>
    </row>
    <row r="119" spans="1:18" ht="14.25" x14ac:dyDescent="0.2">
      <c r="A119" s="34" t="s">
        <v>199</v>
      </c>
      <c r="B119" s="35" t="s">
        <v>198</v>
      </c>
      <c r="C119" s="53">
        <v>34.67</v>
      </c>
      <c r="D119" s="26">
        <v>8</v>
      </c>
      <c r="E119" s="27">
        <f t="shared" si="31"/>
        <v>0.8</v>
      </c>
      <c r="F119" s="28">
        <f t="shared" si="24"/>
        <v>8.0000000000000016E-2</v>
      </c>
      <c r="G119" s="82">
        <v>1</v>
      </c>
      <c r="H119" s="82">
        <v>1.08</v>
      </c>
      <c r="I119" s="29">
        <f t="shared" si="25"/>
        <v>28.845440000000004</v>
      </c>
      <c r="J119" s="27">
        <f t="shared" si="26"/>
        <v>1.1243257203763199</v>
      </c>
      <c r="K119" s="30">
        <f t="shared" si="27"/>
        <v>2.60025</v>
      </c>
      <c r="L119" s="30">
        <f t="shared" si="28"/>
        <v>31.445690000000003</v>
      </c>
      <c r="M119" s="30">
        <f t="shared" si="29"/>
        <v>26.335058565642498</v>
      </c>
      <c r="N119" s="30">
        <f t="shared" si="30"/>
        <v>6.1327577212290052</v>
      </c>
      <c r="O119" s="45"/>
      <c r="P119" s="1"/>
      <c r="R119" s="31"/>
    </row>
    <row r="120" spans="1:18" ht="14.25" x14ac:dyDescent="0.2">
      <c r="A120" s="34" t="s">
        <v>197</v>
      </c>
      <c r="B120" s="35" t="s">
        <v>196</v>
      </c>
      <c r="C120" s="53">
        <v>29.78</v>
      </c>
      <c r="D120" s="26">
        <v>8</v>
      </c>
      <c r="E120" s="27">
        <f t="shared" si="31"/>
        <v>0.8</v>
      </c>
      <c r="F120" s="28">
        <f t="shared" si="24"/>
        <v>8.0000000000000016E-2</v>
      </c>
      <c r="G120" s="82">
        <v>1</v>
      </c>
      <c r="H120" s="82">
        <v>1.07</v>
      </c>
      <c r="I120" s="29">
        <f t="shared" si="25"/>
        <v>24.657840000000007</v>
      </c>
      <c r="J120" s="27">
        <f t="shared" si="26"/>
        <v>0.96574617689088005</v>
      </c>
      <c r="K120" s="30">
        <f t="shared" si="27"/>
        <v>2.2334999999999998</v>
      </c>
      <c r="L120" s="30">
        <f t="shared" si="28"/>
        <v>26.891340000000007</v>
      </c>
      <c r="M120" s="30">
        <f t="shared" si="29"/>
        <v>22.507489131953669</v>
      </c>
      <c r="N120" s="30">
        <f t="shared" si="30"/>
        <v>5.2606210416556047</v>
      </c>
      <c r="O120" s="45"/>
      <c r="P120" s="1"/>
      <c r="R120" s="31"/>
    </row>
    <row r="121" spans="1:18" ht="14.25" x14ac:dyDescent="0.2">
      <c r="A121" s="34" t="s">
        <v>195</v>
      </c>
      <c r="B121" s="35" t="s">
        <v>194</v>
      </c>
      <c r="C121" s="53">
        <v>26.71</v>
      </c>
      <c r="D121" s="26">
        <v>8</v>
      </c>
      <c r="E121" s="27">
        <f t="shared" si="31"/>
        <v>0.8</v>
      </c>
      <c r="F121" s="28">
        <f t="shared" si="24"/>
        <v>8.0000000000000016E-2</v>
      </c>
      <c r="G121" s="82">
        <v>1</v>
      </c>
      <c r="H121" s="82">
        <v>1.1399999999999999</v>
      </c>
      <c r="I121" s="29">
        <f t="shared" si="25"/>
        <v>22.863759999999996</v>
      </c>
      <c r="J121" s="27">
        <f t="shared" si="26"/>
        <v>0.86618805858815995</v>
      </c>
      <c r="K121" s="30">
        <f t="shared" si="27"/>
        <v>2.00325</v>
      </c>
      <c r="L121" s="30">
        <f t="shared" si="28"/>
        <v>24.867009999999997</v>
      </c>
      <c r="M121" s="30">
        <f t="shared" si="29"/>
        <v>20.897693344341242</v>
      </c>
      <c r="N121" s="30">
        <f t="shared" si="30"/>
        <v>4.7631799867905054</v>
      </c>
      <c r="O121" s="45"/>
      <c r="P121" s="1"/>
      <c r="R121" s="31"/>
    </row>
    <row r="122" spans="1:18" ht="14.25" x14ac:dyDescent="0.2">
      <c r="A122" s="34" t="s">
        <v>193</v>
      </c>
      <c r="B122" s="35" t="s">
        <v>192</v>
      </c>
      <c r="C122" s="53">
        <v>44.05</v>
      </c>
      <c r="D122" s="26">
        <v>8</v>
      </c>
      <c r="E122" s="27">
        <f t="shared" si="31"/>
        <v>0.8</v>
      </c>
      <c r="F122" s="28">
        <f t="shared" si="24"/>
        <v>8.0000000000000016E-2</v>
      </c>
      <c r="G122" s="82">
        <v>1.0900000000000001</v>
      </c>
      <c r="H122" s="82">
        <v>1.0900000000000001</v>
      </c>
      <c r="I122" s="29">
        <f t="shared" si="25"/>
        <v>38.4116</v>
      </c>
      <c r="J122" s="27">
        <f t="shared" si="26"/>
        <v>1.4285130655487999</v>
      </c>
      <c r="K122" s="30">
        <f t="shared" si="27"/>
        <v>3.3037499999999995</v>
      </c>
      <c r="L122" s="30">
        <f t="shared" si="28"/>
        <v>41.715350000000001</v>
      </c>
      <c r="M122" s="30">
        <f t="shared" si="29"/>
        <v>35.133932587728637</v>
      </c>
      <c r="N122" s="30">
        <f t="shared" si="30"/>
        <v>7.8977008947256362</v>
      </c>
      <c r="O122" s="45"/>
      <c r="P122" s="1"/>
      <c r="R122" s="31"/>
    </row>
    <row r="123" spans="1:18" ht="14.25" x14ac:dyDescent="0.2">
      <c r="A123" s="34" t="s">
        <v>191</v>
      </c>
      <c r="B123" s="35" t="s">
        <v>190</v>
      </c>
      <c r="C123" s="53">
        <v>44.05</v>
      </c>
      <c r="D123" s="26">
        <v>8</v>
      </c>
      <c r="E123" s="27">
        <f t="shared" si="31"/>
        <v>0.8</v>
      </c>
      <c r="F123" s="28">
        <f t="shared" si="24"/>
        <v>8.0000000000000016E-2</v>
      </c>
      <c r="G123" s="82">
        <v>1.0900000000000001</v>
      </c>
      <c r="H123" s="82">
        <v>1.07</v>
      </c>
      <c r="I123" s="29">
        <f t="shared" si="25"/>
        <v>38.059200000000004</v>
      </c>
      <c r="J123" s="27">
        <f t="shared" si="26"/>
        <v>1.4285130655487999</v>
      </c>
      <c r="K123" s="30">
        <f t="shared" si="27"/>
        <v>3.3037499999999995</v>
      </c>
      <c r="L123" s="30">
        <f t="shared" si="28"/>
        <v>41.362950000000005</v>
      </c>
      <c r="M123" s="30">
        <f t="shared" si="29"/>
        <v>34.799152587728642</v>
      </c>
      <c r="N123" s="30">
        <f t="shared" si="30"/>
        <v>7.8765568947256348</v>
      </c>
      <c r="O123" s="45"/>
      <c r="P123" s="1"/>
      <c r="R123" s="31"/>
    </row>
    <row r="124" spans="1:18" ht="14.25" x14ac:dyDescent="0.2">
      <c r="A124" s="34" t="s">
        <v>190</v>
      </c>
      <c r="B124" s="35" t="s">
        <v>189</v>
      </c>
      <c r="C124" s="53">
        <v>51.16</v>
      </c>
      <c r="D124" s="26">
        <v>8</v>
      </c>
      <c r="E124" s="27">
        <f t="shared" si="31"/>
        <v>0.8</v>
      </c>
      <c r="F124" s="28">
        <f t="shared" si="24"/>
        <v>8.0000000000000016E-2</v>
      </c>
      <c r="G124" s="82">
        <v>1.07</v>
      </c>
      <c r="H124" s="82">
        <v>1.06</v>
      </c>
      <c r="I124" s="29">
        <f t="shared" si="25"/>
        <v>43.588319999999996</v>
      </c>
      <c r="J124" s="27">
        <f t="shared" si="26"/>
        <v>1.6590857760153599</v>
      </c>
      <c r="K124" s="30">
        <f t="shared" si="27"/>
        <v>3.8369999999999997</v>
      </c>
      <c r="L124" s="30">
        <f t="shared" si="28"/>
        <v>47.425319999999999</v>
      </c>
      <c r="M124" s="30">
        <f t="shared" si="29"/>
        <v>39.832772512785404</v>
      </c>
      <c r="N124" s="30">
        <f t="shared" si="30"/>
        <v>9.1110569846575142</v>
      </c>
      <c r="O124" s="45"/>
      <c r="P124" s="1"/>
      <c r="R124" s="31"/>
    </row>
    <row r="125" spans="1:18" ht="14.25" x14ac:dyDescent="0.2">
      <c r="A125" s="34" t="s">
        <v>189</v>
      </c>
      <c r="B125" s="35" t="s">
        <v>188</v>
      </c>
      <c r="C125" s="53">
        <v>51.16</v>
      </c>
      <c r="D125" s="26">
        <v>8</v>
      </c>
      <c r="E125" s="27">
        <f t="shared" si="31"/>
        <v>0.8</v>
      </c>
      <c r="F125" s="28">
        <f t="shared" si="24"/>
        <v>8.0000000000000016E-2</v>
      </c>
      <c r="G125" s="82">
        <v>1.06</v>
      </c>
      <c r="H125" s="82">
        <v>1.1200000000000001</v>
      </c>
      <c r="I125" s="29">
        <f t="shared" si="25"/>
        <v>44.611520000000006</v>
      </c>
      <c r="J125" s="27">
        <f t="shared" si="26"/>
        <v>1.6590857760153599</v>
      </c>
      <c r="K125" s="30">
        <f t="shared" si="27"/>
        <v>3.8369999999999997</v>
      </c>
      <c r="L125" s="30">
        <f t="shared" si="28"/>
        <v>48.448520000000002</v>
      </c>
      <c r="M125" s="30">
        <f t="shared" si="29"/>
        <v>40.804812512785404</v>
      </c>
      <c r="N125" s="30">
        <f t="shared" si="30"/>
        <v>9.1724489846575175</v>
      </c>
      <c r="O125" s="45"/>
      <c r="P125" s="1"/>
      <c r="R125" s="31"/>
    </row>
    <row r="126" spans="1:18" ht="14.25" x14ac:dyDescent="0.2">
      <c r="A126" s="34" t="s">
        <v>187</v>
      </c>
      <c r="B126" s="35" t="s">
        <v>186</v>
      </c>
      <c r="C126" s="53">
        <v>74.25</v>
      </c>
      <c r="D126" s="26">
        <v>8</v>
      </c>
      <c r="E126" s="27">
        <f t="shared" si="31"/>
        <v>0.8</v>
      </c>
      <c r="F126" s="28">
        <f t="shared" si="24"/>
        <v>8.0000000000000016E-2</v>
      </c>
      <c r="G126" s="82">
        <v>1.1599999999999999</v>
      </c>
      <c r="H126" s="82">
        <v>1.1499999999999999</v>
      </c>
      <c r="I126" s="29">
        <f t="shared" si="25"/>
        <v>68.606999999999999</v>
      </c>
      <c r="J126" s="27">
        <f t="shared" si="26"/>
        <v>2.4078795713279999</v>
      </c>
      <c r="K126" s="30">
        <f t="shared" si="27"/>
        <v>5.5687499999999996</v>
      </c>
      <c r="L126" s="30">
        <f t="shared" si="28"/>
        <v>74.175749999999994</v>
      </c>
      <c r="M126" s="30">
        <f t="shared" si="29"/>
        <v>62.889164407238397</v>
      </c>
      <c r="N126" s="30">
        <f t="shared" si="30"/>
        <v>13.543902711313915</v>
      </c>
      <c r="O126" s="45"/>
      <c r="P126" s="1"/>
      <c r="R126" s="31"/>
    </row>
    <row r="127" spans="1:18" ht="14.25" x14ac:dyDescent="0.2">
      <c r="A127" s="34" t="s">
        <v>185</v>
      </c>
      <c r="B127" s="35" t="s">
        <v>184</v>
      </c>
      <c r="C127" s="53">
        <v>75.05</v>
      </c>
      <c r="D127" s="26">
        <v>8</v>
      </c>
      <c r="E127" s="27">
        <f t="shared" si="31"/>
        <v>0.8</v>
      </c>
      <c r="F127" s="28">
        <f t="shared" si="24"/>
        <v>8.0000000000000016E-2</v>
      </c>
      <c r="G127" s="82">
        <v>1.1499999999999999</v>
      </c>
      <c r="H127" s="82">
        <v>1.0900000000000001</v>
      </c>
      <c r="I127" s="29">
        <f t="shared" si="25"/>
        <v>67.244800000000012</v>
      </c>
      <c r="J127" s="27">
        <f t="shared" si="26"/>
        <v>2.4338230549247997</v>
      </c>
      <c r="K127" s="30">
        <f t="shared" si="27"/>
        <v>5.6287499999999993</v>
      </c>
      <c r="L127" s="30">
        <f t="shared" si="28"/>
        <v>72.873550000000009</v>
      </c>
      <c r="M127" s="30">
        <f t="shared" si="29"/>
        <v>61.570428097821448</v>
      </c>
      <c r="N127" s="30">
        <f t="shared" si="30"/>
        <v>13.563746282614272</v>
      </c>
      <c r="O127" s="45"/>
      <c r="P127" s="1"/>
      <c r="R127" s="31"/>
    </row>
    <row r="128" spans="1:18" ht="14.25" x14ac:dyDescent="0.2">
      <c r="A128" s="34" t="s">
        <v>184</v>
      </c>
      <c r="B128" s="35" t="s">
        <v>183</v>
      </c>
      <c r="C128" s="53">
        <v>49.94</v>
      </c>
      <c r="D128" s="26">
        <v>8</v>
      </c>
      <c r="E128" s="27">
        <f t="shared" si="31"/>
        <v>0.8</v>
      </c>
      <c r="F128" s="28">
        <f t="shared" si="24"/>
        <v>8.0000000000000016E-2</v>
      </c>
      <c r="G128" s="82">
        <v>1.0900000000000001</v>
      </c>
      <c r="H128" s="82">
        <v>1.1200000000000001</v>
      </c>
      <c r="I128" s="29">
        <f t="shared" si="25"/>
        <v>44.14696</v>
      </c>
      <c r="J128" s="27">
        <f t="shared" si="26"/>
        <v>1.6195219635302398</v>
      </c>
      <c r="K128" s="30">
        <f t="shared" si="27"/>
        <v>3.7454999999999998</v>
      </c>
      <c r="L128" s="30">
        <f t="shared" si="28"/>
        <v>47.89246</v>
      </c>
      <c r="M128" s="30">
        <f t="shared" si="29"/>
        <v>40.401066134646271</v>
      </c>
      <c r="N128" s="30">
        <f t="shared" si="30"/>
        <v>8.9896726384244747</v>
      </c>
      <c r="O128" s="45"/>
      <c r="P128" s="1"/>
      <c r="R128" s="31"/>
    </row>
    <row r="129" spans="1:18" ht="14.25" x14ac:dyDescent="0.2">
      <c r="A129" s="34" t="s">
        <v>182</v>
      </c>
      <c r="B129" s="35" t="s">
        <v>181</v>
      </c>
      <c r="C129" s="53">
        <v>69.459999999999994</v>
      </c>
      <c r="D129" s="26">
        <v>8</v>
      </c>
      <c r="E129" s="27">
        <f t="shared" si="31"/>
        <v>0.8</v>
      </c>
      <c r="F129" s="28">
        <f t="shared" si="24"/>
        <v>8.0000000000000016E-2</v>
      </c>
      <c r="G129" s="82">
        <v>1.1000000000000001</v>
      </c>
      <c r="H129" s="82">
        <v>1.1000000000000001</v>
      </c>
      <c r="I129" s="29">
        <f t="shared" si="25"/>
        <v>61.1248</v>
      </c>
      <c r="J129" s="27">
        <f t="shared" si="26"/>
        <v>2.2525429632921599</v>
      </c>
      <c r="K129" s="30">
        <f t="shared" si="27"/>
        <v>5.2094999999999994</v>
      </c>
      <c r="L129" s="30">
        <f t="shared" si="28"/>
        <v>66.334299999999999</v>
      </c>
      <c r="M129" s="30">
        <f t="shared" si="29"/>
        <v>55.928644184872446</v>
      </c>
      <c r="N129" s="30">
        <f t="shared" si="30"/>
        <v>12.486786978153063</v>
      </c>
      <c r="O129" s="45"/>
      <c r="P129" s="1"/>
      <c r="R129" s="31"/>
    </row>
    <row r="130" spans="1:18" ht="14.25" x14ac:dyDescent="0.2">
      <c r="A130" s="34" t="s">
        <v>180</v>
      </c>
      <c r="B130" s="35" t="s">
        <v>179</v>
      </c>
      <c r="C130" s="53">
        <v>62.16</v>
      </c>
      <c r="D130" s="26">
        <v>8</v>
      </c>
      <c r="E130" s="27">
        <f t="shared" si="31"/>
        <v>0.8</v>
      </c>
      <c r="F130" s="28">
        <f t="shared" si="24"/>
        <v>8.0000000000000016E-2</v>
      </c>
      <c r="G130" s="82">
        <v>1.2</v>
      </c>
      <c r="H130" s="82">
        <v>1.2</v>
      </c>
      <c r="I130" s="29">
        <f t="shared" si="25"/>
        <v>59.673599999999993</v>
      </c>
      <c r="J130" s="27">
        <f t="shared" si="26"/>
        <v>2.01580867547136</v>
      </c>
      <c r="K130" s="30">
        <f t="shared" si="27"/>
        <v>4.6619999999999999</v>
      </c>
      <c r="L130" s="30">
        <f t="shared" si="28"/>
        <v>64.335599999999999</v>
      </c>
      <c r="M130" s="30">
        <f t="shared" si="29"/>
        <v>54.774901758302207</v>
      </c>
      <c r="N130" s="30">
        <f t="shared" si="30"/>
        <v>11.472837890037351</v>
      </c>
      <c r="O130" s="45"/>
      <c r="P130" s="1"/>
      <c r="R130" s="31"/>
    </row>
    <row r="131" spans="1:18" ht="14.25" x14ac:dyDescent="0.2">
      <c r="A131" s="34" t="s">
        <v>178</v>
      </c>
      <c r="B131" s="35" t="s">
        <v>177</v>
      </c>
      <c r="C131" s="53">
        <v>62.17</v>
      </c>
      <c r="D131" s="26">
        <v>8</v>
      </c>
      <c r="E131" s="27">
        <f t="shared" si="31"/>
        <v>0.8</v>
      </c>
      <c r="F131" s="28">
        <f t="shared" ref="F131:F162" si="32">E131*0.1</f>
        <v>8.0000000000000016E-2</v>
      </c>
      <c r="G131" s="82">
        <v>1.2</v>
      </c>
      <c r="H131" s="82">
        <v>1.03</v>
      </c>
      <c r="I131" s="29">
        <f t="shared" ref="I131:I162" si="33">(G131+H131)/2*E131*C131</f>
        <v>55.455640000000002</v>
      </c>
      <c r="J131" s="27">
        <f t="shared" ref="J131:J162" si="34">(((D131*0.0254)^2)*3.1416/4)*C131</f>
        <v>2.0161329690163199</v>
      </c>
      <c r="K131" s="30">
        <f t="shared" ref="K131:K162" si="35">+C131*0.075</f>
        <v>4.66275</v>
      </c>
      <c r="L131" s="30">
        <f t="shared" ref="L131:L162" si="36">I131+K131</f>
        <v>60.118390000000005</v>
      </c>
      <c r="M131" s="30">
        <f t="shared" ref="M131:M162" si="37">(L131-K131-J131)*0.95</f>
        <v>50.767531679434498</v>
      </c>
      <c r="N131" s="30">
        <f t="shared" ref="N131:N162" si="38">(L131-M131)*1.2</f>
        <v>11.221029984678609</v>
      </c>
      <c r="O131" s="45"/>
      <c r="P131" s="1"/>
      <c r="R131" s="31"/>
    </row>
    <row r="132" spans="1:18" ht="14.25" x14ac:dyDescent="0.2">
      <c r="A132" s="34" t="s">
        <v>176</v>
      </c>
      <c r="B132" s="35" t="s">
        <v>175</v>
      </c>
      <c r="C132" s="53">
        <v>62.17</v>
      </c>
      <c r="D132" s="26">
        <v>8</v>
      </c>
      <c r="E132" s="27">
        <f t="shared" ref="E132:E156" si="39">E131</f>
        <v>0.8</v>
      </c>
      <c r="F132" s="28">
        <f t="shared" si="32"/>
        <v>8.0000000000000016E-2</v>
      </c>
      <c r="G132" s="82">
        <v>1.03</v>
      </c>
      <c r="H132" s="82">
        <v>1.0900000000000001</v>
      </c>
      <c r="I132" s="29">
        <f t="shared" si="33"/>
        <v>52.720160000000007</v>
      </c>
      <c r="J132" s="27">
        <f t="shared" si="34"/>
        <v>2.0161329690163199</v>
      </c>
      <c r="K132" s="30">
        <f t="shared" si="35"/>
        <v>4.66275</v>
      </c>
      <c r="L132" s="30">
        <f t="shared" si="36"/>
        <v>57.38291000000001</v>
      </c>
      <c r="M132" s="30">
        <f t="shared" si="37"/>
        <v>48.168825679434505</v>
      </c>
      <c r="N132" s="30">
        <f t="shared" si="38"/>
        <v>11.056901184678605</v>
      </c>
      <c r="O132" s="45"/>
      <c r="P132" s="1"/>
      <c r="R132" s="31"/>
    </row>
    <row r="133" spans="1:18" ht="14.25" x14ac:dyDescent="0.2">
      <c r="A133" s="34" t="s">
        <v>174</v>
      </c>
      <c r="B133" s="35" t="s">
        <v>173</v>
      </c>
      <c r="C133" s="53">
        <v>74.48</v>
      </c>
      <c r="D133" s="26">
        <v>8</v>
      </c>
      <c r="E133" s="27">
        <f t="shared" si="39"/>
        <v>0.8</v>
      </c>
      <c r="F133" s="28">
        <f t="shared" si="32"/>
        <v>8.0000000000000016E-2</v>
      </c>
      <c r="G133" s="82">
        <v>1.22</v>
      </c>
      <c r="H133" s="82">
        <v>1.23</v>
      </c>
      <c r="I133" s="29">
        <f t="shared" si="33"/>
        <v>72.990400000000008</v>
      </c>
      <c r="J133" s="27">
        <f t="shared" si="34"/>
        <v>2.4153383228620799</v>
      </c>
      <c r="K133" s="30">
        <f t="shared" si="35"/>
        <v>5.5860000000000003</v>
      </c>
      <c r="L133" s="30">
        <f t="shared" si="36"/>
        <v>78.576400000000007</v>
      </c>
      <c r="M133" s="30">
        <f t="shared" si="37"/>
        <v>67.046308593281026</v>
      </c>
      <c r="N133" s="30">
        <f t="shared" si="38"/>
        <v>13.836109688062777</v>
      </c>
      <c r="O133" s="45"/>
      <c r="P133" s="1"/>
      <c r="R133" s="31"/>
    </row>
    <row r="134" spans="1:18" ht="14.25" x14ac:dyDescent="0.2">
      <c r="A134" s="34" t="s">
        <v>172</v>
      </c>
      <c r="B134" s="35" t="s">
        <v>171</v>
      </c>
      <c r="C134" s="53">
        <v>74.28</v>
      </c>
      <c r="D134" s="26">
        <v>8</v>
      </c>
      <c r="E134" s="27">
        <f t="shared" si="39"/>
        <v>0.8</v>
      </c>
      <c r="F134" s="28">
        <f t="shared" si="32"/>
        <v>8.0000000000000016E-2</v>
      </c>
      <c r="G134" s="82">
        <v>1.23</v>
      </c>
      <c r="H134" s="82">
        <v>1.0900000000000001</v>
      </c>
      <c r="I134" s="29">
        <f t="shared" si="33"/>
        <v>68.931840000000008</v>
      </c>
      <c r="J134" s="27">
        <f t="shared" si="34"/>
        <v>2.40885245196288</v>
      </c>
      <c r="K134" s="30">
        <f t="shared" si="35"/>
        <v>5.5709999999999997</v>
      </c>
      <c r="L134" s="30">
        <f t="shared" si="36"/>
        <v>74.502840000000006</v>
      </c>
      <c r="M134" s="30">
        <f t="shared" si="37"/>
        <v>63.19683817063526</v>
      </c>
      <c r="N134" s="30">
        <f t="shared" si="38"/>
        <v>13.567202195237694</v>
      </c>
      <c r="O134" s="45"/>
      <c r="P134" s="1"/>
      <c r="R134" s="31"/>
    </row>
    <row r="135" spans="1:18" ht="14.25" x14ac:dyDescent="0.2">
      <c r="A135" s="34" t="s">
        <v>171</v>
      </c>
      <c r="B135" s="35" t="s">
        <v>170</v>
      </c>
      <c r="C135" s="53">
        <v>74.13</v>
      </c>
      <c r="D135" s="26">
        <v>8</v>
      </c>
      <c r="E135" s="27">
        <f t="shared" si="39"/>
        <v>0.8</v>
      </c>
      <c r="F135" s="28">
        <f t="shared" si="32"/>
        <v>8.0000000000000016E-2</v>
      </c>
      <c r="G135" s="82">
        <v>1.0900000000000001</v>
      </c>
      <c r="H135" s="82">
        <v>1.1599999999999999</v>
      </c>
      <c r="I135" s="29">
        <f t="shared" si="33"/>
        <v>66.716999999999999</v>
      </c>
      <c r="J135" s="27">
        <f t="shared" si="34"/>
        <v>2.4039880487884799</v>
      </c>
      <c r="K135" s="30">
        <f t="shared" si="35"/>
        <v>5.5597499999999993</v>
      </c>
      <c r="L135" s="30">
        <f t="shared" si="36"/>
        <v>72.276749999999993</v>
      </c>
      <c r="M135" s="30">
        <f t="shared" si="37"/>
        <v>61.097361353650939</v>
      </c>
      <c r="N135" s="30">
        <f t="shared" si="38"/>
        <v>13.415266375618865</v>
      </c>
      <c r="O135" s="45"/>
      <c r="P135" s="1"/>
      <c r="R135" s="31"/>
    </row>
    <row r="136" spans="1:18" ht="14.25" x14ac:dyDescent="0.2">
      <c r="A136" s="34" t="s">
        <v>169</v>
      </c>
      <c r="B136" s="35" t="s">
        <v>168</v>
      </c>
      <c r="C136" s="53">
        <v>77.650000000000006</v>
      </c>
      <c r="D136" s="26">
        <v>8</v>
      </c>
      <c r="E136" s="27">
        <f t="shared" si="39"/>
        <v>0.8</v>
      </c>
      <c r="F136" s="28">
        <f t="shared" si="32"/>
        <v>8.0000000000000016E-2</v>
      </c>
      <c r="G136" s="82">
        <v>1.1399999999999999</v>
      </c>
      <c r="H136" s="82">
        <v>1.1299999999999999</v>
      </c>
      <c r="I136" s="29">
        <f t="shared" si="33"/>
        <v>70.506199999999993</v>
      </c>
      <c r="J136" s="27">
        <f t="shared" si="34"/>
        <v>2.5181393766144002</v>
      </c>
      <c r="K136" s="30">
        <f t="shared" si="35"/>
        <v>5.8237500000000004</v>
      </c>
      <c r="L136" s="30">
        <f t="shared" si="36"/>
        <v>76.329949999999997</v>
      </c>
      <c r="M136" s="30">
        <f t="shared" si="37"/>
        <v>64.588657592216308</v>
      </c>
      <c r="N136" s="30">
        <f t="shared" si="38"/>
        <v>14.089550889340426</v>
      </c>
      <c r="O136" s="45"/>
      <c r="P136" s="1"/>
      <c r="R136" s="31"/>
    </row>
    <row r="137" spans="1:18" ht="14.25" x14ac:dyDescent="0.2">
      <c r="A137" s="34" t="s">
        <v>168</v>
      </c>
      <c r="B137" s="35" t="s">
        <v>167</v>
      </c>
      <c r="C137" s="53">
        <v>78.28</v>
      </c>
      <c r="D137" s="26">
        <v>8</v>
      </c>
      <c r="E137" s="27">
        <f t="shared" si="39"/>
        <v>0.8</v>
      </c>
      <c r="F137" s="28">
        <f t="shared" si="32"/>
        <v>8.0000000000000016E-2</v>
      </c>
      <c r="G137" s="82">
        <v>1.1299999999999999</v>
      </c>
      <c r="H137" s="82">
        <v>1</v>
      </c>
      <c r="I137" s="29">
        <f t="shared" si="33"/>
        <v>66.694559999999996</v>
      </c>
      <c r="J137" s="27">
        <f t="shared" si="34"/>
        <v>2.5385698699468797</v>
      </c>
      <c r="K137" s="30">
        <f t="shared" si="35"/>
        <v>5.8709999999999996</v>
      </c>
      <c r="L137" s="30">
        <f t="shared" si="36"/>
        <v>72.565559999999991</v>
      </c>
      <c r="M137" s="30">
        <f t="shared" si="37"/>
        <v>60.948190623550452</v>
      </c>
      <c r="N137" s="30">
        <f t="shared" si="38"/>
        <v>13.940843251739446</v>
      </c>
      <c r="O137" s="45"/>
      <c r="P137" s="1"/>
      <c r="R137" s="31"/>
    </row>
    <row r="138" spans="1:18" ht="14.25" x14ac:dyDescent="0.2">
      <c r="A138" s="34" t="s">
        <v>167</v>
      </c>
      <c r="B138" s="35" t="s">
        <v>166</v>
      </c>
      <c r="C138" s="53">
        <v>74.510000000000005</v>
      </c>
      <c r="D138" s="26">
        <v>8</v>
      </c>
      <c r="E138" s="27">
        <f t="shared" si="39"/>
        <v>0.8</v>
      </c>
      <c r="F138" s="28">
        <f t="shared" si="32"/>
        <v>8.0000000000000016E-2</v>
      </c>
      <c r="G138" s="82">
        <v>1</v>
      </c>
      <c r="H138" s="82">
        <v>1.22</v>
      </c>
      <c r="I138" s="29">
        <f t="shared" si="33"/>
        <v>66.164879999999997</v>
      </c>
      <c r="J138" s="27">
        <f t="shared" si="34"/>
        <v>2.41631120349696</v>
      </c>
      <c r="K138" s="30">
        <f t="shared" si="35"/>
        <v>5.5882500000000004</v>
      </c>
      <c r="L138" s="30">
        <f t="shared" si="36"/>
        <v>71.753129999999999</v>
      </c>
      <c r="M138" s="30">
        <f t="shared" si="37"/>
        <v>60.561140356677882</v>
      </c>
      <c r="N138" s="30">
        <f t="shared" si="38"/>
        <v>13.43038757198654</v>
      </c>
      <c r="O138" s="45"/>
      <c r="P138" s="1"/>
      <c r="R138" s="31"/>
    </row>
    <row r="139" spans="1:18" ht="14.25" x14ac:dyDescent="0.2">
      <c r="A139" s="34" t="s">
        <v>165</v>
      </c>
      <c r="B139" s="35" t="s">
        <v>164</v>
      </c>
      <c r="C139" s="53">
        <v>19.89</v>
      </c>
      <c r="D139" s="26">
        <v>8</v>
      </c>
      <c r="E139" s="27">
        <f t="shared" si="39"/>
        <v>0.8</v>
      </c>
      <c r="F139" s="28">
        <f t="shared" si="32"/>
        <v>8.0000000000000016E-2</v>
      </c>
      <c r="G139" s="82">
        <v>1.03</v>
      </c>
      <c r="H139" s="82">
        <v>1.1499999999999999</v>
      </c>
      <c r="I139" s="29">
        <f t="shared" si="33"/>
        <v>17.344079999999998</v>
      </c>
      <c r="J139" s="27">
        <f t="shared" si="34"/>
        <v>0.64501986092543995</v>
      </c>
      <c r="K139" s="30">
        <f t="shared" si="35"/>
        <v>1.4917499999999999</v>
      </c>
      <c r="L139" s="30">
        <f t="shared" si="36"/>
        <v>18.835829999999998</v>
      </c>
      <c r="M139" s="30">
        <f t="shared" si="37"/>
        <v>15.864107132120829</v>
      </c>
      <c r="N139" s="30">
        <f t="shared" si="38"/>
        <v>3.5660674414550031</v>
      </c>
      <c r="O139" s="45"/>
      <c r="P139" s="1"/>
      <c r="R139" s="31"/>
    </row>
    <row r="140" spans="1:18" ht="14.25" x14ac:dyDescent="0.2">
      <c r="A140" s="34" t="s">
        <v>163</v>
      </c>
      <c r="B140" s="35" t="s">
        <v>162</v>
      </c>
      <c r="C140" s="53">
        <v>49.02</v>
      </c>
      <c r="D140" s="26">
        <v>8</v>
      </c>
      <c r="E140" s="27">
        <f t="shared" si="39"/>
        <v>0.8</v>
      </c>
      <c r="F140" s="28">
        <f t="shared" si="32"/>
        <v>8.0000000000000016E-2</v>
      </c>
      <c r="G140" s="82">
        <v>1.1499999999999999</v>
      </c>
      <c r="H140" s="82">
        <v>1.1499999999999999</v>
      </c>
      <c r="I140" s="29">
        <f t="shared" si="33"/>
        <v>45.098399999999998</v>
      </c>
      <c r="J140" s="27">
        <f t="shared" si="34"/>
        <v>1.5896869573939201</v>
      </c>
      <c r="K140" s="30">
        <f t="shared" si="35"/>
        <v>3.6764999999999999</v>
      </c>
      <c r="L140" s="30">
        <f t="shared" si="36"/>
        <v>48.774899999999995</v>
      </c>
      <c r="M140" s="30">
        <f t="shared" si="37"/>
        <v>41.333277390475772</v>
      </c>
      <c r="N140" s="30">
        <f t="shared" si="38"/>
        <v>8.9299471314290688</v>
      </c>
      <c r="O140" s="45"/>
      <c r="P140" s="1"/>
      <c r="R140" s="31"/>
    </row>
    <row r="141" spans="1:18" ht="14.25" x14ac:dyDescent="0.2">
      <c r="A141" s="34" t="s">
        <v>161</v>
      </c>
      <c r="B141" s="35" t="s">
        <v>160</v>
      </c>
      <c r="C141" s="53">
        <v>45.76</v>
      </c>
      <c r="D141" s="26">
        <v>8</v>
      </c>
      <c r="E141" s="27">
        <f t="shared" si="39"/>
        <v>0.8</v>
      </c>
      <c r="F141" s="28">
        <f t="shared" si="32"/>
        <v>8.0000000000000016E-2</v>
      </c>
      <c r="G141" s="82">
        <v>1.1100000000000001</v>
      </c>
      <c r="H141" s="82">
        <v>1.1100000000000001</v>
      </c>
      <c r="I141" s="29">
        <f t="shared" si="33"/>
        <v>40.634880000000003</v>
      </c>
      <c r="J141" s="27">
        <f t="shared" si="34"/>
        <v>1.4839672617369599</v>
      </c>
      <c r="K141" s="30">
        <f t="shared" si="35"/>
        <v>3.4319999999999999</v>
      </c>
      <c r="L141" s="30">
        <f t="shared" si="36"/>
        <v>44.066880000000005</v>
      </c>
      <c r="M141" s="30">
        <f t="shared" si="37"/>
        <v>37.193367101349892</v>
      </c>
      <c r="N141" s="30">
        <f t="shared" si="38"/>
        <v>8.2482154783801338</v>
      </c>
      <c r="O141" s="45"/>
      <c r="P141" s="1"/>
      <c r="R141" s="31"/>
    </row>
    <row r="142" spans="1:18" ht="14.25" x14ac:dyDescent="0.2">
      <c r="A142" s="34" t="s">
        <v>160</v>
      </c>
      <c r="B142" s="35" t="s">
        <v>159</v>
      </c>
      <c r="C142" s="53">
        <v>45.76</v>
      </c>
      <c r="D142" s="26">
        <v>8</v>
      </c>
      <c r="E142" s="27">
        <f t="shared" si="39"/>
        <v>0.8</v>
      </c>
      <c r="F142" s="28">
        <f t="shared" si="32"/>
        <v>8.0000000000000016E-2</v>
      </c>
      <c r="G142" s="82">
        <v>1.1100000000000001</v>
      </c>
      <c r="H142" s="82">
        <v>1.33</v>
      </c>
      <c r="I142" s="29">
        <f t="shared" si="33"/>
        <v>44.661760000000008</v>
      </c>
      <c r="J142" s="27">
        <f t="shared" si="34"/>
        <v>1.4839672617369599</v>
      </c>
      <c r="K142" s="30">
        <f t="shared" si="35"/>
        <v>3.4319999999999999</v>
      </c>
      <c r="L142" s="30">
        <f t="shared" si="36"/>
        <v>48.09376000000001</v>
      </c>
      <c r="M142" s="30">
        <f t="shared" si="37"/>
        <v>41.018903101349899</v>
      </c>
      <c r="N142" s="30">
        <f t="shared" si="38"/>
        <v>8.4898282783801324</v>
      </c>
      <c r="O142" s="45"/>
      <c r="P142" s="1"/>
      <c r="R142" s="31"/>
    </row>
    <row r="143" spans="1:18" ht="14.25" x14ac:dyDescent="0.2">
      <c r="A143" s="34" t="s">
        <v>158</v>
      </c>
      <c r="B143" s="35" t="s">
        <v>157</v>
      </c>
      <c r="C143" s="53">
        <v>44.94</v>
      </c>
      <c r="D143" s="26">
        <v>8</v>
      </c>
      <c r="E143" s="27">
        <f t="shared" si="39"/>
        <v>0.8</v>
      </c>
      <c r="F143" s="28">
        <f t="shared" si="32"/>
        <v>8.0000000000000016E-2</v>
      </c>
      <c r="G143" s="82">
        <v>1</v>
      </c>
      <c r="H143" s="82">
        <v>1.1100000000000001</v>
      </c>
      <c r="I143" s="29">
        <f t="shared" si="33"/>
        <v>37.92936000000001</v>
      </c>
      <c r="J143" s="27">
        <f t="shared" si="34"/>
        <v>1.4573751910502399</v>
      </c>
      <c r="K143" s="30">
        <f t="shared" si="35"/>
        <v>3.3704999999999998</v>
      </c>
      <c r="L143" s="30">
        <f t="shared" si="36"/>
        <v>41.29986000000001</v>
      </c>
      <c r="M143" s="30">
        <f t="shared" si="37"/>
        <v>34.648385568502277</v>
      </c>
      <c r="N143" s="30">
        <f t="shared" si="38"/>
        <v>7.9817693177972782</v>
      </c>
      <c r="O143" s="45"/>
      <c r="P143" s="1"/>
      <c r="R143" s="31"/>
    </row>
    <row r="144" spans="1:18" ht="14.25" x14ac:dyDescent="0.2">
      <c r="A144" s="35" t="s">
        <v>157</v>
      </c>
      <c r="B144" s="35" t="s">
        <v>156</v>
      </c>
      <c r="C144" s="53">
        <v>44.94</v>
      </c>
      <c r="D144" s="26">
        <v>8</v>
      </c>
      <c r="E144" s="27">
        <f t="shared" si="39"/>
        <v>0.8</v>
      </c>
      <c r="F144" s="28">
        <f t="shared" si="32"/>
        <v>8.0000000000000016E-2</v>
      </c>
      <c r="G144" s="82">
        <v>1.1100000000000001</v>
      </c>
      <c r="H144" s="82">
        <v>1.1000000000000001</v>
      </c>
      <c r="I144" s="29">
        <f t="shared" si="33"/>
        <v>39.726959999999998</v>
      </c>
      <c r="J144" s="27">
        <f t="shared" si="34"/>
        <v>1.4573751910502399</v>
      </c>
      <c r="K144" s="30">
        <f t="shared" si="35"/>
        <v>3.3704999999999998</v>
      </c>
      <c r="L144" s="30">
        <f t="shared" si="36"/>
        <v>43.097459999999998</v>
      </c>
      <c r="M144" s="30">
        <f t="shared" si="37"/>
        <v>36.356105568502272</v>
      </c>
      <c r="N144" s="30">
        <f t="shared" si="38"/>
        <v>8.089625317797271</v>
      </c>
      <c r="O144" s="45"/>
      <c r="P144" s="1"/>
      <c r="R144" s="31"/>
    </row>
    <row r="145" spans="1:18" ht="14.25" x14ac:dyDescent="0.2">
      <c r="A145" s="34" t="s">
        <v>155</v>
      </c>
      <c r="B145" s="35" t="s">
        <v>154</v>
      </c>
      <c r="C145" s="53">
        <v>45.11</v>
      </c>
      <c r="D145" s="26">
        <v>8</v>
      </c>
      <c r="E145" s="27">
        <f t="shared" si="39"/>
        <v>0.8</v>
      </c>
      <c r="F145" s="28">
        <f t="shared" si="32"/>
        <v>8.0000000000000016E-2</v>
      </c>
      <c r="G145" s="82">
        <v>1</v>
      </c>
      <c r="H145" s="82">
        <v>1.04</v>
      </c>
      <c r="I145" s="29">
        <f t="shared" si="33"/>
        <v>36.809760000000004</v>
      </c>
      <c r="J145" s="27">
        <f t="shared" si="34"/>
        <v>1.46288818131456</v>
      </c>
      <c r="K145" s="30">
        <f t="shared" si="35"/>
        <v>3.3832499999999999</v>
      </c>
      <c r="L145" s="30">
        <f t="shared" si="36"/>
        <v>40.193010000000001</v>
      </c>
      <c r="M145" s="30">
        <f t="shared" si="37"/>
        <v>33.579528227751169</v>
      </c>
      <c r="N145" s="30">
        <f t="shared" si="38"/>
        <v>7.9361781266985982</v>
      </c>
      <c r="O145" s="45"/>
      <c r="P145" s="1"/>
      <c r="R145" s="31"/>
    </row>
    <row r="146" spans="1:18" ht="14.25" x14ac:dyDescent="0.2">
      <c r="A146" s="35" t="s">
        <v>154</v>
      </c>
      <c r="B146" s="35" t="s">
        <v>153</v>
      </c>
      <c r="C146" s="53">
        <v>45.11</v>
      </c>
      <c r="D146" s="26">
        <v>8</v>
      </c>
      <c r="E146" s="27">
        <f t="shared" si="39"/>
        <v>0.8</v>
      </c>
      <c r="F146" s="28">
        <f t="shared" si="32"/>
        <v>8.0000000000000016E-2</v>
      </c>
      <c r="G146" s="82">
        <v>1.04</v>
      </c>
      <c r="H146" s="82">
        <v>1.1399999999999999</v>
      </c>
      <c r="I146" s="29">
        <f t="shared" si="33"/>
        <v>39.335919999999994</v>
      </c>
      <c r="J146" s="27">
        <f t="shared" si="34"/>
        <v>1.46288818131456</v>
      </c>
      <c r="K146" s="30">
        <f t="shared" si="35"/>
        <v>3.3832499999999999</v>
      </c>
      <c r="L146" s="30">
        <f t="shared" si="36"/>
        <v>42.719169999999991</v>
      </c>
      <c r="M146" s="30">
        <f t="shared" si="37"/>
        <v>35.979380227751157</v>
      </c>
      <c r="N146" s="30">
        <f t="shared" si="38"/>
        <v>8.0877477266986002</v>
      </c>
      <c r="O146" s="45"/>
      <c r="P146" s="1"/>
      <c r="R146" s="31"/>
    </row>
    <row r="147" spans="1:18" ht="14.25" x14ac:dyDescent="0.2">
      <c r="A147" s="34" t="s">
        <v>152</v>
      </c>
      <c r="B147" s="35" t="s">
        <v>151</v>
      </c>
      <c r="C147" s="53">
        <v>49.71</v>
      </c>
      <c r="D147" s="26">
        <v>8</v>
      </c>
      <c r="E147" s="27">
        <f t="shared" si="39"/>
        <v>0.8</v>
      </c>
      <c r="F147" s="28">
        <f t="shared" si="32"/>
        <v>8.0000000000000016E-2</v>
      </c>
      <c r="G147" s="82">
        <v>1.33</v>
      </c>
      <c r="H147" s="82">
        <v>1.1499999999999999</v>
      </c>
      <c r="I147" s="29">
        <f t="shared" si="33"/>
        <v>49.31232</v>
      </c>
      <c r="J147" s="27">
        <f t="shared" si="34"/>
        <v>1.61206321199616</v>
      </c>
      <c r="K147" s="30">
        <f t="shared" si="35"/>
        <v>3.7282500000000001</v>
      </c>
      <c r="L147" s="30">
        <f t="shared" si="36"/>
        <v>53.040570000000002</v>
      </c>
      <c r="M147" s="30">
        <f t="shared" si="37"/>
        <v>45.315243948603644</v>
      </c>
      <c r="N147" s="30">
        <f t="shared" si="38"/>
        <v>9.2703912616756288</v>
      </c>
      <c r="O147" s="45"/>
      <c r="P147" s="1"/>
      <c r="R147" s="31"/>
    </row>
    <row r="148" spans="1:18" ht="14.25" x14ac:dyDescent="0.2">
      <c r="A148" s="35" t="s">
        <v>151</v>
      </c>
      <c r="B148" s="35" t="s">
        <v>150</v>
      </c>
      <c r="C148" s="53">
        <v>49.71</v>
      </c>
      <c r="D148" s="26">
        <v>8</v>
      </c>
      <c r="E148" s="27">
        <f t="shared" si="39"/>
        <v>0.8</v>
      </c>
      <c r="F148" s="28">
        <f t="shared" si="32"/>
        <v>8.0000000000000016E-2</v>
      </c>
      <c r="G148" s="82">
        <v>1.1499999999999999</v>
      </c>
      <c r="H148" s="82">
        <v>1.2</v>
      </c>
      <c r="I148" s="29">
        <f t="shared" si="33"/>
        <v>46.727399999999996</v>
      </c>
      <c r="J148" s="27">
        <f t="shared" si="34"/>
        <v>1.61206321199616</v>
      </c>
      <c r="K148" s="30">
        <f t="shared" si="35"/>
        <v>3.7282500000000001</v>
      </c>
      <c r="L148" s="30">
        <f t="shared" si="36"/>
        <v>50.455649999999999</v>
      </c>
      <c r="M148" s="30">
        <f t="shared" si="37"/>
        <v>42.859569948603642</v>
      </c>
      <c r="N148" s="30">
        <f t="shared" si="38"/>
        <v>9.1152960616756271</v>
      </c>
      <c r="O148" s="45"/>
      <c r="P148" s="1"/>
      <c r="R148" s="31"/>
    </row>
    <row r="149" spans="1:18" ht="14.25" x14ac:dyDescent="0.2">
      <c r="A149" s="34" t="s">
        <v>149</v>
      </c>
      <c r="B149" s="35" t="s">
        <v>148</v>
      </c>
      <c r="C149" s="53">
        <v>50.11</v>
      </c>
      <c r="D149" s="26">
        <v>8</v>
      </c>
      <c r="E149" s="27">
        <f t="shared" si="39"/>
        <v>0.8</v>
      </c>
      <c r="F149" s="28">
        <f t="shared" si="32"/>
        <v>8.0000000000000016E-2</v>
      </c>
      <c r="G149" s="82">
        <v>1.07</v>
      </c>
      <c r="H149" s="82">
        <v>1.07</v>
      </c>
      <c r="I149" s="29">
        <f t="shared" si="33"/>
        <v>42.894160000000007</v>
      </c>
      <c r="J149" s="27">
        <f t="shared" si="34"/>
        <v>1.6250349537945599</v>
      </c>
      <c r="K149" s="30">
        <f t="shared" si="35"/>
        <v>3.7582499999999999</v>
      </c>
      <c r="L149" s="30">
        <f t="shared" si="36"/>
        <v>46.652410000000003</v>
      </c>
      <c r="M149" s="30">
        <f t="shared" si="37"/>
        <v>39.205668793895171</v>
      </c>
      <c r="N149" s="30">
        <f t="shared" si="38"/>
        <v>8.9360894473257986</v>
      </c>
      <c r="O149" s="45"/>
      <c r="P149" s="1"/>
      <c r="R149" s="31"/>
    </row>
    <row r="150" spans="1:18" ht="14.25" x14ac:dyDescent="0.2">
      <c r="A150" s="35" t="s">
        <v>148</v>
      </c>
      <c r="B150" s="35" t="s">
        <v>140</v>
      </c>
      <c r="C150" s="53">
        <v>50.11</v>
      </c>
      <c r="D150" s="26">
        <v>8</v>
      </c>
      <c r="E150" s="27">
        <f t="shared" si="39"/>
        <v>0.8</v>
      </c>
      <c r="F150" s="28">
        <f t="shared" si="32"/>
        <v>8.0000000000000016E-2</v>
      </c>
      <c r="G150" s="82">
        <v>1.07</v>
      </c>
      <c r="H150" s="82">
        <v>1.33</v>
      </c>
      <c r="I150" s="29">
        <f t="shared" si="33"/>
        <v>48.10560000000001</v>
      </c>
      <c r="J150" s="27">
        <f t="shared" si="34"/>
        <v>1.6250349537945599</v>
      </c>
      <c r="K150" s="30">
        <f t="shared" si="35"/>
        <v>3.7582499999999999</v>
      </c>
      <c r="L150" s="30">
        <f t="shared" si="36"/>
        <v>51.863850000000006</v>
      </c>
      <c r="M150" s="30">
        <f t="shared" si="37"/>
        <v>44.156536793895171</v>
      </c>
      <c r="N150" s="30">
        <f t="shared" si="38"/>
        <v>9.2487758473258026</v>
      </c>
      <c r="O150" s="45"/>
      <c r="P150" s="1"/>
      <c r="R150" s="31"/>
    </row>
    <row r="151" spans="1:18" ht="14.25" x14ac:dyDescent="0.2">
      <c r="A151" s="34" t="s">
        <v>147</v>
      </c>
      <c r="B151" s="35" t="s">
        <v>146</v>
      </c>
      <c r="C151" s="53">
        <v>50.13</v>
      </c>
      <c r="D151" s="26">
        <v>8</v>
      </c>
      <c r="E151" s="27">
        <f t="shared" si="39"/>
        <v>0.8</v>
      </c>
      <c r="F151" s="28">
        <f t="shared" si="32"/>
        <v>8.0000000000000016E-2</v>
      </c>
      <c r="G151" s="82">
        <v>1.19</v>
      </c>
      <c r="H151" s="82">
        <v>1.04</v>
      </c>
      <c r="I151" s="29">
        <f t="shared" si="33"/>
        <v>44.715960000000003</v>
      </c>
      <c r="J151" s="27">
        <f t="shared" si="34"/>
        <v>1.6256835408844801</v>
      </c>
      <c r="K151" s="30">
        <f t="shared" si="35"/>
        <v>3.7597499999999999</v>
      </c>
      <c r="L151" s="30">
        <f t="shared" si="36"/>
        <v>48.475709999999999</v>
      </c>
      <c r="M151" s="30">
        <f t="shared" si="37"/>
        <v>40.935762636159744</v>
      </c>
      <c r="N151" s="30">
        <f t="shared" si="38"/>
        <v>9.0479368366083062</v>
      </c>
      <c r="O151" s="45"/>
      <c r="P151" s="1"/>
      <c r="R151" s="31"/>
    </row>
    <row r="152" spans="1:18" ht="14.25" x14ac:dyDescent="0.2">
      <c r="A152" s="35" t="s">
        <v>146</v>
      </c>
      <c r="B152" s="35" t="s">
        <v>145</v>
      </c>
      <c r="C152" s="53">
        <v>50.13</v>
      </c>
      <c r="D152" s="26">
        <v>8</v>
      </c>
      <c r="E152" s="27">
        <f t="shared" si="39"/>
        <v>0.8</v>
      </c>
      <c r="F152" s="28">
        <f t="shared" si="32"/>
        <v>8.0000000000000016E-2</v>
      </c>
      <c r="G152" s="82">
        <v>1.04</v>
      </c>
      <c r="H152" s="82">
        <v>1.1599999999999999</v>
      </c>
      <c r="I152" s="29">
        <f t="shared" si="33"/>
        <v>44.11440000000001</v>
      </c>
      <c r="J152" s="27">
        <f t="shared" si="34"/>
        <v>1.6256835408844801</v>
      </c>
      <c r="K152" s="30">
        <f t="shared" si="35"/>
        <v>3.7597499999999999</v>
      </c>
      <c r="L152" s="30">
        <f t="shared" si="36"/>
        <v>47.874150000000007</v>
      </c>
      <c r="M152" s="30">
        <f t="shared" si="37"/>
        <v>40.364280636159748</v>
      </c>
      <c r="N152" s="30">
        <f t="shared" si="38"/>
        <v>9.0118432366083105</v>
      </c>
      <c r="O152" s="45"/>
      <c r="P152" s="1"/>
      <c r="R152" s="31"/>
    </row>
    <row r="153" spans="1:18" ht="14.25" x14ac:dyDescent="0.2">
      <c r="A153" s="34" t="s">
        <v>144</v>
      </c>
      <c r="B153" s="35" t="s">
        <v>143</v>
      </c>
      <c r="C153" s="53">
        <v>48.32</v>
      </c>
      <c r="D153" s="26">
        <v>8</v>
      </c>
      <c r="E153" s="27">
        <f t="shared" si="39"/>
        <v>0.8</v>
      </c>
      <c r="F153" s="28">
        <f t="shared" si="32"/>
        <v>8.0000000000000016E-2</v>
      </c>
      <c r="G153" s="82">
        <v>1.17</v>
      </c>
      <c r="H153" s="82">
        <v>1.17</v>
      </c>
      <c r="I153" s="29">
        <f t="shared" si="33"/>
        <v>45.227519999999998</v>
      </c>
      <c r="J153" s="27">
        <f t="shared" si="34"/>
        <v>1.5669864092467198</v>
      </c>
      <c r="K153" s="30">
        <f t="shared" si="35"/>
        <v>3.6239999999999997</v>
      </c>
      <c r="L153" s="30">
        <f t="shared" si="36"/>
        <v>48.851520000000001</v>
      </c>
      <c r="M153" s="30">
        <f t="shared" si="37"/>
        <v>41.477506911215613</v>
      </c>
      <c r="N153" s="30">
        <f t="shared" si="38"/>
        <v>8.8488157065412647</v>
      </c>
      <c r="O153" s="45"/>
      <c r="P153" s="1"/>
      <c r="R153" s="31"/>
    </row>
    <row r="154" spans="1:18" ht="14.25" x14ac:dyDescent="0.2">
      <c r="A154" s="35" t="s">
        <v>143</v>
      </c>
      <c r="B154" s="35" t="s">
        <v>142</v>
      </c>
      <c r="C154" s="53">
        <v>48.22</v>
      </c>
      <c r="D154" s="26">
        <v>8</v>
      </c>
      <c r="E154" s="27">
        <f t="shared" si="39"/>
        <v>0.8</v>
      </c>
      <c r="F154" s="28">
        <f t="shared" si="32"/>
        <v>8.0000000000000016E-2</v>
      </c>
      <c r="G154" s="82">
        <v>1.17</v>
      </c>
      <c r="H154" s="82">
        <v>1.04</v>
      </c>
      <c r="I154" s="29">
        <f t="shared" si="33"/>
        <v>42.626480000000001</v>
      </c>
      <c r="J154" s="27">
        <f t="shared" si="34"/>
        <v>1.5637434737971199</v>
      </c>
      <c r="K154" s="30">
        <f t="shared" si="35"/>
        <v>3.6164999999999998</v>
      </c>
      <c r="L154" s="30">
        <f t="shared" si="36"/>
        <v>46.242980000000003</v>
      </c>
      <c r="M154" s="30">
        <f t="shared" si="37"/>
        <v>39.009599699892739</v>
      </c>
      <c r="N154" s="30">
        <f t="shared" si="38"/>
        <v>8.6800563601287166</v>
      </c>
      <c r="O154" s="45"/>
      <c r="P154" s="1"/>
      <c r="R154" s="31"/>
    </row>
    <row r="155" spans="1:18" ht="14.25" x14ac:dyDescent="0.2">
      <c r="A155" s="34" t="s">
        <v>141</v>
      </c>
      <c r="B155" s="35" t="s">
        <v>140</v>
      </c>
      <c r="C155" s="53">
        <v>63.18</v>
      </c>
      <c r="D155" s="26">
        <v>8</v>
      </c>
      <c r="E155" s="27">
        <f t="shared" si="39"/>
        <v>0.8</v>
      </c>
      <c r="F155" s="28">
        <f t="shared" si="32"/>
        <v>8.0000000000000016E-2</v>
      </c>
      <c r="G155" s="82">
        <v>1</v>
      </c>
      <c r="H155" s="82">
        <v>1.33</v>
      </c>
      <c r="I155" s="29">
        <f t="shared" si="33"/>
        <v>58.883760000000002</v>
      </c>
      <c r="J155" s="27">
        <f t="shared" si="34"/>
        <v>2.0488866170572799</v>
      </c>
      <c r="K155" s="30">
        <f t="shared" si="35"/>
        <v>4.7385000000000002</v>
      </c>
      <c r="L155" s="30">
        <f t="shared" si="36"/>
        <v>63.622260000000004</v>
      </c>
      <c r="M155" s="30">
        <f t="shared" si="37"/>
        <v>53.993129713795582</v>
      </c>
      <c r="N155" s="30">
        <f t="shared" si="38"/>
        <v>11.554956343445307</v>
      </c>
      <c r="O155" s="45"/>
      <c r="P155" s="1"/>
      <c r="R155" s="31"/>
    </row>
    <row r="156" spans="1:18" ht="14.25" x14ac:dyDescent="0.2">
      <c r="A156" s="34" t="s">
        <v>139</v>
      </c>
      <c r="B156" s="35" t="s">
        <v>128</v>
      </c>
      <c r="C156" s="53">
        <v>70.099999999999994</v>
      </c>
      <c r="D156" s="26">
        <v>8</v>
      </c>
      <c r="E156" s="27">
        <f t="shared" si="39"/>
        <v>0.8</v>
      </c>
      <c r="F156" s="28">
        <f t="shared" si="32"/>
        <v>8.0000000000000016E-2</v>
      </c>
      <c r="G156" s="82">
        <v>1</v>
      </c>
      <c r="H156" s="82">
        <v>1.01</v>
      </c>
      <c r="I156" s="29">
        <f t="shared" si="33"/>
        <v>56.360399999999991</v>
      </c>
      <c r="J156" s="27">
        <f t="shared" si="34"/>
        <v>2.2732977501695997</v>
      </c>
      <c r="K156" s="30">
        <f t="shared" si="35"/>
        <v>5.2574999999999994</v>
      </c>
      <c r="L156" s="30">
        <f t="shared" si="36"/>
        <v>61.617899999999992</v>
      </c>
      <c r="M156" s="30">
        <f t="shared" si="37"/>
        <v>51.382747137338875</v>
      </c>
      <c r="N156" s="30">
        <f t="shared" si="38"/>
        <v>12.282183435193341</v>
      </c>
      <c r="O156" s="45"/>
      <c r="P156" s="1"/>
      <c r="R156" s="31"/>
    </row>
    <row r="157" spans="1:18" ht="14.25" x14ac:dyDescent="0.2">
      <c r="A157" s="34" t="s">
        <v>138</v>
      </c>
      <c r="B157" s="35" t="s">
        <v>137</v>
      </c>
      <c r="C157" s="53">
        <v>79.12</v>
      </c>
      <c r="D157" s="26">
        <v>8</v>
      </c>
      <c r="E157" s="27">
        <f>E140</f>
        <v>0.8</v>
      </c>
      <c r="F157" s="28">
        <f t="shared" si="32"/>
        <v>8.0000000000000016E-2</v>
      </c>
      <c r="G157" s="82">
        <v>1.39</v>
      </c>
      <c r="H157" s="82">
        <v>1.39</v>
      </c>
      <c r="I157" s="29">
        <f t="shared" si="33"/>
        <v>87.981439999999992</v>
      </c>
      <c r="J157" s="27">
        <f t="shared" si="34"/>
        <v>2.5658105277235199</v>
      </c>
      <c r="K157" s="30">
        <f t="shared" si="35"/>
        <v>5.9340000000000002</v>
      </c>
      <c r="L157" s="30">
        <f t="shared" si="36"/>
        <v>93.91543999999999</v>
      </c>
      <c r="M157" s="30">
        <f t="shared" si="37"/>
        <v>81.144847998662655</v>
      </c>
      <c r="N157" s="30">
        <f t="shared" si="38"/>
        <v>15.324710401604801</v>
      </c>
      <c r="O157" s="45"/>
      <c r="P157" s="1"/>
      <c r="R157" s="31"/>
    </row>
    <row r="158" spans="1:18" ht="14.25" x14ac:dyDescent="0.2">
      <c r="A158" s="35" t="s">
        <v>137</v>
      </c>
      <c r="B158" s="35" t="s">
        <v>136</v>
      </c>
      <c r="C158" s="53">
        <v>79.239999999999995</v>
      </c>
      <c r="D158" s="26">
        <v>8</v>
      </c>
      <c r="E158" s="27">
        <f>E157</f>
        <v>0.8</v>
      </c>
      <c r="F158" s="28">
        <f t="shared" si="32"/>
        <v>8.0000000000000016E-2</v>
      </c>
      <c r="G158" s="82">
        <v>1.39</v>
      </c>
      <c r="H158" s="82">
        <v>1.32</v>
      </c>
      <c r="I158" s="29">
        <f t="shared" si="33"/>
        <v>85.896159999999995</v>
      </c>
      <c r="J158" s="27">
        <f t="shared" si="34"/>
        <v>2.5697020502630399</v>
      </c>
      <c r="K158" s="30">
        <f t="shared" si="35"/>
        <v>5.9429999999999996</v>
      </c>
      <c r="L158" s="30">
        <f t="shared" si="36"/>
        <v>91.839159999999993</v>
      </c>
      <c r="M158" s="30">
        <f t="shared" si="37"/>
        <v>79.160135052250098</v>
      </c>
      <c r="N158" s="30">
        <f t="shared" si="38"/>
        <v>15.214829937299873</v>
      </c>
      <c r="O158" s="45"/>
      <c r="P158" s="1"/>
      <c r="R158" s="31"/>
    </row>
    <row r="159" spans="1:18" ht="14.25" x14ac:dyDescent="0.2">
      <c r="A159" s="34" t="s">
        <v>136</v>
      </c>
      <c r="B159" s="35" t="s">
        <v>135</v>
      </c>
      <c r="C159" s="53">
        <v>79.849999999999994</v>
      </c>
      <c r="D159" s="26">
        <v>8</v>
      </c>
      <c r="E159" s="27">
        <f>E158</f>
        <v>0.8</v>
      </c>
      <c r="F159" s="28">
        <f t="shared" si="32"/>
        <v>8.0000000000000016E-2</v>
      </c>
      <c r="G159" s="82">
        <v>1.32</v>
      </c>
      <c r="H159" s="82">
        <v>1.32</v>
      </c>
      <c r="I159" s="29">
        <f t="shared" si="33"/>
        <v>84.321600000000004</v>
      </c>
      <c r="J159" s="27">
        <f t="shared" si="34"/>
        <v>2.5894839565055996</v>
      </c>
      <c r="K159" s="30">
        <f t="shared" si="35"/>
        <v>5.9887499999999996</v>
      </c>
      <c r="L159" s="30">
        <f t="shared" si="36"/>
        <v>90.31035</v>
      </c>
      <c r="M159" s="30">
        <f t="shared" si="37"/>
        <v>77.64551024131967</v>
      </c>
      <c r="N159" s="30">
        <f t="shared" si="38"/>
        <v>15.197807710416395</v>
      </c>
      <c r="O159" s="45"/>
      <c r="P159" s="1"/>
      <c r="R159" s="31"/>
    </row>
    <row r="160" spans="1:18" ht="14.25" x14ac:dyDescent="0.2">
      <c r="A160" s="35" t="s">
        <v>135</v>
      </c>
      <c r="B160" s="35" t="s">
        <v>132</v>
      </c>
      <c r="C160" s="53">
        <v>78.44</v>
      </c>
      <c r="D160" s="26">
        <v>8</v>
      </c>
      <c r="E160" s="27">
        <f>E159</f>
        <v>0.8</v>
      </c>
      <c r="F160" s="28">
        <f t="shared" si="32"/>
        <v>8.0000000000000016E-2</v>
      </c>
      <c r="G160" s="82">
        <v>1.32</v>
      </c>
      <c r="H160" s="82">
        <v>1</v>
      </c>
      <c r="I160" s="29">
        <f t="shared" si="33"/>
        <v>72.792320000000004</v>
      </c>
      <c r="J160" s="27">
        <f t="shared" si="34"/>
        <v>2.5437585666662397</v>
      </c>
      <c r="K160" s="30">
        <f t="shared" si="35"/>
        <v>5.883</v>
      </c>
      <c r="L160" s="30">
        <f t="shared" si="36"/>
        <v>78.675319999999999</v>
      </c>
      <c r="M160" s="30">
        <f t="shared" si="37"/>
        <v>66.736133361667072</v>
      </c>
      <c r="N160" s="30">
        <f t="shared" si="38"/>
        <v>14.327023965999512</v>
      </c>
      <c r="O160" s="45"/>
      <c r="P160" s="1"/>
      <c r="R160" s="31"/>
    </row>
    <row r="161" spans="1:18" ht="14.25" x14ac:dyDescent="0.2">
      <c r="A161" s="34" t="s">
        <v>132</v>
      </c>
      <c r="B161" s="35" t="s">
        <v>134</v>
      </c>
      <c r="C161" s="53">
        <v>33.28</v>
      </c>
      <c r="D161" s="26">
        <v>8</v>
      </c>
      <c r="E161" s="27">
        <f>E160</f>
        <v>0.8</v>
      </c>
      <c r="F161" s="28">
        <f t="shared" si="32"/>
        <v>8.0000000000000016E-2</v>
      </c>
      <c r="G161" s="82">
        <v>1</v>
      </c>
      <c r="H161" s="82">
        <v>1.22</v>
      </c>
      <c r="I161" s="29">
        <f t="shared" si="33"/>
        <v>29.552639999999997</v>
      </c>
      <c r="J161" s="27">
        <f t="shared" si="34"/>
        <v>1.07924891762688</v>
      </c>
      <c r="K161" s="30">
        <f t="shared" si="35"/>
        <v>2.496</v>
      </c>
      <c r="L161" s="30">
        <f t="shared" si="36"/>
        <v>32.048639999999999</v>
      </c>
      <c r="M161" s="30">
        <f t="shared" si="37"/>
        <v>27.049721528254462</v>
      </c>
      <c r="N161" s="30">
        <f t="shared" si="38"/>
        <v>5.9987021660946436</v>
      </c>
      <c r="O161" s="45"/>
      <c r="P161" s="1"/>
      <c r="R161" s="31"/>
    </row>
    <row r="162" spans="1:18" ht="14.25" x14ac:dyDescent="0.2">
      <c r="A162" s="34" t="s">
        <v>133</v>
      </c>
      <c r="B162" s="35" t="s">
        <v>132</v>
      </c>
      <c r="C162" s="53">
        <v>54.3</v>
      </c>
      <c r="D162" s="26">
        <v>8</v>
      </c>
      <c r="E162" s="27">
        <f>E132</f>
        <v>0.8</v>
      </c>
      <c r="F162" s="28">
        <f t="shared" si="32"/>
        <v>8.0000000000000016E-2</v>
      </c>
      <c r="G162" s="82">
        <v>1</v>
      </c>
      <c r="H162" s="82">
        <v>1</v>
      </c>
      <c r="I162" s="29">
        <f t="shared" si="33"/>
        <v>43.44</v>
      </c>
      <c r="J162" s="27">
        <f t="shared" si="34"/>
        <v>1.7609139491327999</v>
      </c>
      <c r="K162" s="30">
        <f t="shared" si="35"/>
        <v>4.0724999999999998</v>
      </c>
      <c r="L162" s="30">
        <f t="shared" si="36"/>
        <v>47.512499999999996</v>
      </c>
      <c r="M162" s="30">
        <f t="shared" si="37"/>
        <v>39.595131748323837</v>
      </c>
      <c r="N162" s="30">
        <f t="shared" si="38"/>
        <v>9.5008419020113895</v>
      </c>
      <c r="O162" s="45"/>
      <c r="P162" s="1"/>
      <c r="R162" s="31"/>
    </row>
    <row r="163" spans="1:18" ht="14.25" x14ac:dyDescent="0.2">
      <c r="A163" s="34" t="s">
        <v>131</v>
      </c>
      <c r="B163" s="35" t="s">
        <v>130</v>
      </c>
      <c r="C163" s="53">
        <v>29.17</v>
      </c>
      <c r="D163" s="26">
        <v>8</v>
      </c>
      <c r="E163" s="27">
        <f t="shared" ref="E163:E173" si="40">E162</f>
        <v>0.8</v>
      </c>
      <c r="F163" s="28">
        <f t="shared" ref="F163:F173" si="41">E163*0.1</f>
        <v>8.0000000000000016E-2</v>
      </c>
      <c r="G163" s="82">
        <v>1.03</v>
      </c>
      <c r="H163" s="82">
        <v>1.17</v>
      </c>
      <c r="I163" s="29">
        <f t="shared" ref="I163:I173" si="42">(G163+H163)/2*E163*C163</f>
        <v>25.669600000000006</v>
      </c>
      <c r="J163" s="27">
        <f t="shared" ref="J163:J173" si="43">(((D163*0.0254)^2)*3.1416/4)*C163</f>
        <v>0.94596427064832</v>
      </c>
      <c r="K163" s="30">
        <f t="shared" ref="K163:K173" si="44">+C163*0.075</f>
        <v>2.1877499999999999</v>
      </c>
      <c r="L163" s="30">
        <f t="shared" ref="L163:L173" si="45">I163+K163</f>
        <v>27.857350000000007</v>
      </c>
      <c r="M163" s="30">
        <f t="shared" ref="M163:M173" si="46">(L163-K163-J163)*0.95</f>
        <v>23.487453942884098</v>
      </c>
      <c r="N163" s="30">
        <f t="shared" ref="N163:N173" si="47">(L163-M163)*1.2</f>
        <v>5.2438752685390906</v>
      </c>
      <c r="O163" s="45"/>
      <c r="P163" s="1"/>
      <c r="R163" s="31"/>
    </row>
    <row r="164" spans="1:18" ht="14.25" x14ac:dyDescent="0.2">
      <c r="A164" s="34" t="s">
        <v>129</v>
      </c>
      <c r="B164" s="35" t="s">
        <v>128</v>
      </c>
      <c r="C164" s="53">
        <v>28.39</v>
      </c>
      <c r="D164" s="26">
        <v>8</v>
      </c>
      <c r="E164" s="27">
        <f t="shared" si="40"/>
        <v>0.8</v>
      </c>
      <c r="F164" s="28">
        <f t="shared" si="41"/>
        <v>8.0000000000000016E-2</v>
      </c>
      <c r="G164" s="82">
        <v>1</v>
      </c>
      <c r="H164" s="82">
        <v>1.01</v>
      </c>
      <c r="I164" s="29">
        <f t="shared" si="42"/>
        <v>22.825559999999999</v>
      </c>
      <c r="J164" s="27">
        <f t="shared" si="43"/>
        <v>0.92066937414144001</v>
      </c>
      <c r="K164" s="30">
        <f t="shared" si="44"/>
        <v>2.1292499999999999</v>
      </c>
      <c r="L164" s="30">
        <f t="shared" si="45"/>
        <v>24.954809999999998</v>
      </c>
      <c r="M164" s="30">
        <f t="shared" si="46"/>
        <v>20.809646094565629</v>
      </c>
      <c r="N164" s="30">
        <f t="shared" si="47"/>
        <v>4.9741966865212435</v>
      </c>
      <c r="O164" s="45"/>
      <c r="P164" s="1"/>
      <c r="R164" s="31"/>
    </row>
    <row r="165" spans="1:18" ht="14.25" x14ac:dyDescent="0.2">
      <c r="A165" s="34" t="s">
        <v>128</v>
      </c>
      <c r="B165" s="35" t="s">
        <v>127</v>
      </c>
      <c r="C165" s="53">
        <v>67.19</v>
      </c>
      <c r="D165" s="26">
        <v>8</v>
      </c>
      <c r="E165" s="27">
        <f t="shared" si="40"/>
        <v>0.8</v>
      </c>
      <c r="F165" s="28">
        <f t="shared" si="41"/>
        <v>8.0000000000000016E-2</v>
      </c>
      <c r="G165" s="82">
        <v>1.01</v>
      </c>
      <c r="H165" s="82">
        <v>1.1599999999999999</v>
      </c>
      <c r="I165" s="29">
        <f t="shared" si="42"/>
        <v>58.320920000000001</v>
      </c>
      <c r="J165" s="27">
        <f t="shared" si="43"/>
        <v>2.17892832858624</v>
      </c>
      <c r="K165" s="30">
        <f t="shared" si="44"/>
        <v>5.03925</v>
      </c>
      <c r="L165" s="30">
        <f t="shared" si="45"/>
        <v>63.360170000000004</v>
      </c>
      <c r="M165" s="30">
        <f t="shared" si="46"/>
        <v>53.334892087843073</v>
      </c>
      <c r="N165" s="30">
        <f t="shared" si="47"/>
        <v>12.030333494588316</v>
      </c>
      <c r="O165" s="45"/>
      <c r="P165" s="1"/>
      <c r="R165" s="31"/>
    </row>
    <row r="166" spans="1:18" ht="14.25" x14ac:dyDescent="0.2">
      <c r="A166" s="34" t="s">
        <v>127</v>
      </c>
      <c r="B166" s="35" t="s">
        <v>126</v>
      </c>
      <c r="C166" s="53">
        <v>67.040000000000006</v>
      </c>
      <c r="D166" s="26">
        <v>8</v>
      </c>
      <c r="E166" s="27">
        <f t="shared" si="40"/>
        <v>0.8</v>
      </c>
      <c r="F166" s="28">
        <f t="shared" si="41"/>
        <v>8.0000000000000016E-2</v>
      </c>
      <c r="G166" s="82">
        <v>1.1599999999999999</v>
      </c>
      <c r="H166" s="82">
        <v>1.21</v>
      </c>
      <c r="I166" s="29">
        <f t="shared" si="42"/>
        <v>63.553920000000012</v>
      </c>
      <c r="J166" s="27">
        <f t="shared" si="43"/>
        <v>2.1740639254118399</v>
      </c>
      <c r="K166" s="30">
        <f t="shared" si="44"/>
        <v>5.0280000000000005</v>
      </c>
      <c r="L166" s="30">
        <f t="shared" si="45"/>
        <v>68.581920000000011</v>
      </c>
      <c r="M166" s="30">
        <f t="shared" si="46"/>
        <v>58.310863270858768</v>
      </c>
      <c r="N166" s="30">
        <f t="shared" si="47"/>
        <v>12.325268074969491</v>
      </c>
      <c r="O166" s="45"/>
      <c r="P166" s="1"/>
      <c r="R166" s="31"/>
    </row>
    <row r="167" spans="1:18" ht="14.25" x14ac:dyDescent="0.2">
      <c r="A167" s="34" t="s">
        <v>126</v>
      </c>
      <c r="B167" s="35" t="s">
        <v>124</v>
      </c>
      <c r="C167" s="53">
        <v>67.099999999999994</v>
      </c>
      <c r="D167" s="26">
        <v>8</v>
      </c>
      <c r="E167" s="27">
        <f t="shared" si="40"/>
        <v>0.8</v>
      </c>
      <c r="F167" s="28">
        <f t="shared" si="41"/>
        <v>8.0000000000000016E-2</v>
      </c>
      <c r="G167" s="82">
        <v>1.21</v>
      </c>
      <c r="H167" s="82">
        <v>1.0900000000000001</v>
      </c>
      <c r="I167" s="29">
        <f t="shared" si="42"/>
        <v>61.731999999999992</v>
      </c>
      <c r="J167" s="27">
        <f t="shared" si="43"/>
        <v>2.1760096866815997</v>
      </c>
      <c r="K167" s="30">
        <f t="shared" si="44"/>
        <v>5.0324999999999998</v>
      </c>
      <c r="L167" s="30">
        <f t="shared" si="45"/>
        <v>66.764499999999998</v>
      </c>
      <c r="M167" s="30">
        <f t="shared" si="46"/>
        <v>56.578190797652475</v>
      </c>
      <c r="N167" s="30">
        <f t="shared" si="47"/>
        <v>12.223571042817028</v>
      </c>
      <c r="O167" s="45"/>
      <c r="P167" s="1"/>
      <c r="R167" s="31"/>
    </row>
    <row r="168" spans="1:18" ht="14.25" x14ac:dyDescent="0.2">
      <c r="A168" s="34" t="s">
        <v>125</v>
      </c>
      <c r="B168" s="35" t="s">
        <v>124</v>
      </c>
      <c r="C168" s="53">
        <v>33.5</v>
      </c>
      <c r="D168" s="26">
        <v>8</v>
      </c>
      <c r="E168" s="27">
        <f t="shared" si="40"/>
        <v>0.8</v>
      </c>
      <c r="F168" s="28">
        <f t="shared" si="41"/>
        <v>8.0000000000000016E-2</v>
      </c>
      <c r="G168" s="82">
        <v>1</v>
      </c>
      <c r="H168" s="82">
        <v>1.0900000000000001</v>
      </c>
      <c r="I168" s="29">
        <f t="shared" si="42"/>
        <v>28.006</v>
      </c>
      <c r="J168" s="27">
        <f t="shared" si="43"/>
        <v>1.086383375616</v>
      </c>
      <c r="K168" s="30">
        <f t="shared" si="44"/>
        <v>2.5124999999999997</v>
      </c>
      <c r="L168" s="30">
        <f t="shared" si="45"/>
        <v>30.5185</v>
      </c>
      <c r="M168" s="30">
        <f t="shared" si="46"/>
        <v>25.573635793164801</v>
      </c>
      <c r="N168" s="30">
        <f t="shared" si="47"/>
        <v>5.9338370482022382</v>
      </c>
      <c r="O168" s="45"/>
      <c r="P168" s="1"/>
      <c r="R168" s="31"/>
    </row>
    <row r="169" spans="1:18" ht="14.25" x14ac:dyDescent="0.2">
      <c r="A169" s="34" t="s">
        <v>123</v>
      </c>
      <c r="B169" s="35" t="s">
        <v>122</v>
      </c>
      <c r="C169" s="53">
        <v>25.04</v>
      </c>
      <c r="D169" s="26">
        <v>8</v>
      </c>
      <c r="E169" s="27">
        <f t="shared" si="40"/>
        <v>0.8</v>
      </c>
      <c r="F169" s="28">
        <f t="shared" si="41"/>
        <v>8.0000000000000016E-2</v>
      </c>
      <c r="G169" s="82">
        <v>1</v>
      </c>
      <c r="H169" s="82">
        <v>1.0900000000000001</v>
      </c>
      <c r="I169" s="29">
        <f t="shared" si="42"/>
        <v>20.933439999999997</v>
      </c>
      <c r="J169" s="27">
        <f t="shared" si="43"/>
        <v>0.81203103657983988</v>
      </c>
      <c r="K169" s="30">
        <f t="shared" si="44"/>
        <v>1.8779999999999999</v>
      </c>
      <c r="L169" s="30">
        <f t="shared" si="45"/>
        <v>22.811439999999997</v>
      </c>
      <c r="M169" s="30">
        <f t="shared" si="46"/>
        <v>19.11533851524915</v>
      </c>
      <c r="N169" s="30">
        <f t="shared" si="47"/>
        <v>4.4353217817010178</v>
      </c>
      <c r="O169" s="45"/>
      <c r="P169" s="1"/>
      <c r="R169" s="31"/>
    </row>
    <row r="170" spans="1:18" ht="14.25" x14ac:dyDescent="0.2">
      <c r="A170" s="35" t="s">
        <v>122</v>
      </c>
      <c r="B170" s="35" t="s">
        <v>121</v>
      </c>
      <c r="C170" s="53">
        <v>24.44</v>
      </c>
      <c r="D170" s="26">
        <v>8</v>
      </c>
      <c r="E170" s="27">
        <f t="shared" si="40"/>
        <v>0.8</v>
      </c>
      <c r="F170" s="28">
        <f t="shared" si="41"/>
        <v>8.0000000000000016E-2</v>
      </c>
      <c r="G170" s="82">
        <v>1.0900000000000001</v>
      </c>
      <c r="H170" s="82">
        <v>1</v>
      </c>
      <c r="I170" s="29">
        <f t="shared" si="42"/>
        <v>20.431840000000001</v>
      </c>
      <c r="J170" s="27">
        <f t="shared" si="43"/>
        <v>0.79257342388224006</v>
      </c>
      <c r="K170" s="30">
        <f t="shared" si="44"/>
        <v>1.833</v>
      </c>
      <c r="L170" s="30">
        <f t="shared" si="45"/>
        <v>22.26484</v>
      </c>
      <c r="M170" s="30">
        <f t="shared" si="46"/>
        <v>18.657303247311873</v>
      </c>
      <c r="N170" s="30">
        <f t="shared" si="47"/>
        <v>4.3290441032257521</v>
      </c>
      <c r="O170" s="45"/>
      <c r="P170" s="1"/>
      <c r="R170" s="31"/>
    </row>
    <row r="171" spans="1:18" ht="14.25" x14ac:dyDescent="0.2">
      <c r="A171" s="35" t="s">
        <v>121</v>
      </c>
      <c r="B171" s="35" t="s">
        <v>120</v>
      </c>
      <c r="C171" s="53">
        <v>31.99</v>
      </c>
      <c r="D171" s="26">
        <v>8</v>
      </c>
      <c r="E171" s="27">
        <f t="shared" si="40"/>
        <v>0.8</v>
      </c>
      <c r="F171" s="28">
        <f t="shared" si="41"/>
        <v>8.0000000000000016E-2</v>
      </c>
      <c r="G171" s="82">
        <v>1</v>
      </c>
      <c r="H171" s="82">
        <v>1.29</v>
      </c>
      <c r="I171" s="29">
        <f t="shared" si="42"/>
        <v>29.30284</v>
      </c>
      <c r="J171" s="27">
        <f t="shared" si="43"/>
        <v>1.0374150503270398</v>
      </c>
      <c r="K171" s="30">
        <f t="shared" si="44"/>
        <v>2.3992499999999999</v>
      </c>
      <c r="L171" s="30">
        <f t="shared" si="45"/>
        <v>31.702089999999998</v>
      </c>
      <c r="M171" s="30">
        <f t="shared" si="46"/>
        <v>26.852153702189309</v>
      </c>
      <c r="N171" s="30">
        <f t="shared" si="47"/>
        <v>5.8199235573728272</v>
      </c>
      <c r="O171" s="45"/>
      <c r="P171" s="1"/>
      <c r="R171" s="31"/>
    </row>
    <row r="172" spans="1:18" ht="14.25" x14ac:dyDescent="0.2">
      <c r="A172" s="35" t="s">
        <v>120</v>
      </c>
      <c r="B172" s="35" t="s">
        <v>119</v>
      </c>
      <c r="C172" s="53">
        <v>45.36</v>
      </c>
      <c r="D172" s="26">
        <v>8</v>
      </c>
      <c r="E172" s="27">
        <f t="shared" si="40"/>
        <v>0.8</v>
      </c>
      <c r="F172" s="28">
        <f t="shared" si="41"/>
        <v>8.0000000000000016E-2</v>
      </c>
      <c r="G172" s="82">
        <v>1.29</v>
      </c>
      <c r="H172" s="82">
        <v>2.2200000000000002</v>
      </c>
      <c r="I172" s="29">
        <f t="shared" si="42"/>
        <v>63.685440000000007</v>
      </c>
      <c r="J172" s="27">
        <f t="shared" si="43"/>
        <v>1.4709955199385598</v>
      </c>
      <c r="K172" s="30">
        <f t="shared" si="44"/>
        <v>3.4019999999999997</v>
      </c>
      <c r="L172" s="30">
        <f t="shared" si="45"/>
        <v>67.087440000000001</v>
      </c>
      <c r="M172" s="30">
        <f t="shared" si="46"/>
        <v>59.103722256058361</v>
      </c>
      <c r="N172" s="30">
        <f t="shared" si="47"/>
        <v>9.5804612927299662</v>
      </c>
      <c r="O172" s="45"/>
      <c r="P172" s="1"/>
      <c r="R172" s="31"/>
    </row>
    <row r="173" spans="1:18" ht="14.25" x14ac:dyDescent="0.2">
      <c r="A173" s="35" t="s">
        <v>118</v>
      </c>
      <c r="B173" s="35" t="s">
        <v>117</v>
      </c>
      <c r="C173" s="53">
        <v>45.13</v>
      </c>
      <c r="D173" s="26">
        <v>8</v>
      </c>
      <c r="E173" s="27">
        <f t="shared" si="40"/>
        <v>0.8</v>
      </c>
      <c r="F173" s="28">
        <f t="shared" si="41"/>
        <v>8.0000000000000016E-2</v>
      </c>
      <c r="G173" s="82">
        <v>1</v>
      </c>
      <c r="H173" s="82">
        <v>1.19</v>
      </c>
      <c r="I173" s="29">
        <f t="shared" si="42"/>
        <v>39.533880000000003</v>
      </c>
      <c r="J173" s="27">
        <f t="shared" si="43"/>
        <v>1.46353676840448</v>
      </c>
      <c r="K173" s="30">
        <f t="shared" si="44"/>
        <v>3.3847499999999999</v>
      </c>
      <c r="L173" s="30">
        <f t="shared" si="45"/>
        <v>42.91863</v>
      </c>
      <c r="M173" s="30">
        <f t="shared" si="46"/>
        <v>36.166826070015745</v>
      </c>
      <c r="N173" s="30">
        <f t="shared" si="47"/>
        <v>8.1021647159811057</v>
      </c>
      <c r="O173" s="45"/>
      <c r="P173" s="1"/>
      <c r="R173" s="31"/>
    </row>
    <row r="174" spans="1:18" ht="14.25" x14ac:dyDescent="0.2">
      <c r="A174" s="63"/>
      <c r="B174" s="36" t="s">
        <v>53</v>
      </c>
      <c r="C174" s="37">
        <f>SUM(C99:C173)</f>
        <v>3941.2700000000018</v>
      </c>
      <c r="D174" s="54">
        <f>+C174*1.03</f>
        <v>4059.5081000000018</v>
      </c>
      <c r="E174" s="39"/>
      <c r="F174" s="40"/>
      <c r="G174" s="62"/>
      <c r="H174" s="62"/>
      <c r="I174" s="41"/>
      <c r="J174" s="39"/>
      <c r="K174" s="42">
        <f>SUM(K99:K173)</f>
        <v>295.59524999999996</v>
      </c>
      <c r="L174" s="42">
        <f>SUM(L99:L173)</f>
        <v>3924.581090000001</v>
      </c>
      <c r="M174" s="42">
        <f>SUM(M99:M173)</f>
        <v>3326.1143481052732</v>
      </c>
      <c r="N174" s="42">
        <f>SUM(N99:N173)</f>
        <v>718.16009027367318</v>
      </c>
      <c r="O174" s="62"/>
      <c r="P174" s="3"/>
      <c r="R174" s="31"/>
    </row>
    <row r="175" spans="1:18" ht="14.25" x14ac:dyDescent="0.2">
      <c r="A175" s="63"/>
      <c r="B175" s="36"/>
      <c r="C175" s="37"/>
      <c r="D175" s="38"/>
      <c r="E175" s="39"/>
      <c r="F175" s="40"/>
      <c r="G175" s="62"/>
      <c r="H175" s="62"/>
      <c r="I175" s="41"/>
      <c r="J175" s="39"/>
      <c r="K175" s="42"/>
      <c r="L175" s="42">
        <f>-M161</f>
        <v>-27.049721528254462</v>
      </c>
      <c r="M175" s="42"/>
      <c r="N175" s="42">
        <f>+M174*0.2</f>
        <v>665.22286962105466</v>
      </c>
      <c r="O175" s="62"/>
      <c r="P175" s="3"/>
      <c r="R175" s="31"/>
    </row>
    <row r="176" spans="1:18" ht="14.25" x14ac:dyDescent="0.2">
      <c r="A176" s="63"/>
      <c r="B176" s="36" t="s">
        <v>72</v>
      </c>
      <c r="C176" s="37" t="e">
        <f>+#REF!</f>
        <v>#REF!</v>
      </c>
      <c r="D176" s="54" t="e">
        <f>+C176*1.04</f>
        <v>#REF!</v>
      </c>
      <c r="E176" s="39"/>
      <c r="F176" s="40"/>
      <c r="G176" s="62"/>
      <c r="H176" s="62"/>
      <c r="I176" s="41"/>
      <c r="J176" s="39"/>
      <c r="K176" s="42"/>
      <c r="L176" s="42">
        <f>+L174+L175</f>
        <v>3897.5313684717466</v>
      </c>
      <c r="M176" s="42"/>
      <c r="N176" s="42">
        <f>+N175+N174</f>
        <v>1383.3829598947277</v>
      </c>
      <c r="O176" s="62"/>
      <c r="P176" s="3"/>
      <c r="R176" s="31"/>
    </row>
    <row r="177" spans="1:23" ht="14.25" x14ac:dyDescent="0.2">
      <c r="A177" s="63"/>
      <c r="B177" s="36" t="s">
        <v>62</v>
      </c>
      <c r="C177" s="37" t="e">
        <f>SUM(C174:C176)</f>
        <v>#REF!</v>
      </c>
      <c r="D177" s="38"/>
      <c r="E177" s="39"/>
      <c r="F177" s="40"/>
      <c r="G177" s="62"/>
      <c r="H177" s="62"/>
      <c r="I177" s="41"/>
      <c r="J177" s="39"/>
      <c r="K177" s="42"/>
      <c r="L177" s="42"/>
      <c r="M177" s="42"/>
      <c r="N177" s="42"/>
      <c r="O177" s="62"/>
      <c r="P177" s="3"/>
      <c r="R177" s="31"/>
    </row>
    <row r="178" spans="1:23" ht="14.25" x14ac:dyDescent="0.2">
      <c r="A178" s="63"/>
      <c r="B178" s="63"/>
      <c r="C178" s="81"/>
      <c r="D178" s="73"/>
      <c r="E178" s="70"/>
      <c r="F178" s="72"/>
      <c r="G178" s="80"/>
      <c r="H178" s="80"/>
      <c r="I178" s="71"/>
      <c r="J178" s="70"/>
      <c r="K178" s="79"/>
      <c r="L178" s="79"/>
      <c r="M178" s="79"/>
      <c r="N178" s="79"/>
      <c r="O178" s="48"/>
      <c r="P178" s="78"/>
      <c r="R178" s="31"/>
    </row>
    <row r="179" spans="1:23" ht="15" thickBot="1" x14ac:dyDescent="0.25">
      <c r="A179" s="63"/>
      <c r="B179" s="63"/>
      <c r="C179" s="81"/>
      <c r="D179" s="73"/>
      <c r="E179" s="70"/>
      <c r="F179" s="72"/>
      <c r="G179" s="80"/>
      <c r="H179" s="80"/>
      <c r="I179" s="71"/>
      <c r="J179" s="70"/>
      <c r="K179" s="79"/>
      <c r="L179" s="79"/>
      <c r="M179" s="79"/>
      <c r="N179" s="79"/>
      <c r="O179" s="48"/>
      <c r="P179" s="78"/>
      <c r="R179" s="31"/>
    </row>
    <row r="180" spans="1:23" ht="30.75" thickBot="1" x14ac:dyDescent="0.25">
      <c r="A180" s="6" t="s">
        <v>32</v>
      </c>
      <c r="B180" s="6" t="s">
        <v>33</v>
      </c>
      <c r="C180" s="7" t="s">
        <v>34</v>
      </c>
      <c r="D180" s="8" t="s">
        <v>35</v>
      </c>
      <c r="E180" s="9" t="s">
        <v>36</v>
      </c>
      <c r="F180" s="9" t="s">
        <v>37</v>
      </c>
      <c r="G180" s="9" t="s">
        <v>38</v>
      </c>
      <c r="H180" s="9" t="s">
        <v>39</v>
      </c>
      <c r="I180" s="10" t="s">
        <v>40</v>
      </c>
      <c r="J180" s="9" t="s">
        <v>41</v>
      </c>
      <c r="K180" s="11" t="s">
        <v>42</v>
      </c>
      <c r="L180" s="12" t="s">
        <v>43</v>
      </c>
      <c r="M180" s="11" t="s">
        <v>44</v>
      </c>
      <c r="N180" s="12" t="s">
        <v>45</v>
      </c>
      <c r="O180" s="12" t="s">
        <v>46</v>
      </c>
      <c r="P180" s="13" t="s">
        <v>47</v>
      </c>
      <c r="R180" s="31" t="s">
        <v>116</v>
      </c>
      <c r="S180" s="65"/>
      <c r="T180" s="32"/>
      <c r="U180" s="33"/>
    </row>
    <row r="181" spans="1:23" ht="15" x14ac:dyDescent="0.2">
      <c r="A181" s="16" t="s">
        <v>115</v>
      </c>
      <c r="B181" s="17"/>
      <c r="C181" s="17"/>
      <c r="D181" s="18"/>
      <c r="E181" s="18"/>
      <c r="F181" s="18"/>
      <c r="G181" s="18"/>
      <c r="H181" s="18"/>
      <c r="I181" s="19"/>
      <c r="J181" s="18"/>
      <c r="K181" s="19"/>
      <c r="L181" s="19"/>
      <c r="M181" s="19"/>
      <c r="N181" s="46"/>
      <c r="O181" s="14"/>
      <c r="P181" s="15"/>
      <c r="R181" s="31" t="s">
        <v>110</v>
      </c>
      <c r="S181" s="77">
        <v>104</v>
      </c>
      <c r="T181" s="32" t="s">
        <v>109</v>
      </c>
      <c r="U181" s="33"/>
      <c r="V181" s="4">
        <f>1.25*S181</f>
        <v>130</v>
      </c>
    </row>
    <row r="182" spans="1:23" ht="14.25" x14ac:dyDescent="0.2">
      <c r="A182" s="295" t="s">
        <v>101</v>
      </c>
      <c r="B182" s="296"/>
      <c r="C182" s="53">
        <v>7298.67</v>
      </c>
      <c r="D182" s="26">
        <v>8</v>
      </c>
      <c r="E182" s="27">
        <v>0.8</v>
      </c>
      <c r="F182" s="28">
        <f>E182*0.1</f>
        <v>8.0000000000000016E-2</v>
      </c>
      <c r="G182" s="64">
        <v>1.45</v>
      </c>
      <c r="H182" s="64">
        <v>1.7</v>
      </c>
      <c r="I182" s="29">
        <f>(G182+H182)/2*E182*C182</f>
        <v>9196.3242000000009</v>
      </c>
      <c r="J182" s="27">
        <f>(((D182*0.0254)^2)*3.1416/4)*C182</f>
        <v>236.69115677932032</v>
      </c>
      <c r="K182" s="30">
        <f>+C182*0.075</f>
        <v>547.40025000000003</v>
      </c>
      <c r="L182" s="30">
        <f>I182+K182</f>
        <v>9743.7244500000015</v>
      </c>
      <c r="M182" s="30">
        <f>(L182-K182-J182)*0.95</f>
        <v>8511.6513910596477</v>
      </c>
      <c r="N182" s="30">
        <f>(L182-M182)*1.2</f>
        <v>1478.4876707284245</v>
      </c>
      <c r="O182" s="45"/>
      <c r="P182" s="47"/>
      <c r="R182" s="31" t="s">
        <v>108</v>
      </c>
      <c r="S182" s="77">
        <v>25</v>
      </c>
      <c r="T182" s="32" t="s">
        <v>107</v>
      </c>
      <c r="U182" s="33"/>
      <c r="V182" s="4">
        <f>1.75*S182</f>
        <v>43.75</v>
      </c>
    </row>
    <row r="183" spans="1:23" ht="14.25" x14ac:dyDescent="0.2">
      <c r="A183" s="66"/>
      <c r="B183" s="63" t="s">
        <v>53</v>
      </c>
      <c r="C183" s="74">
        <f>SUM(C180:C182)</f>
        <v>7298.67</v>
      </c>
      <c r="D183" s="75">
        <f>+C183*1.03</f>
        <v>7517.6301000000003</v>
      </c>
      <c r="E183" s="70"/>
      <c r="F183" s="72"/>
      <c r="G183" s="48"/>
      <c r="H183" s="48"/>
      <c r="I183" s="71"/>
      <c r="J183" s="70"/>
      <c r="K183" s="69">
        <f>SUM(K182:K182)</f>
        <v>547.40025000000003</v>
      </c>
      <c r="L183" s="69">
        <f>SUM(L182:L182)</f>
        <v>9743.7244500000015</v>
      </c>
      <c r="M183" s="69">
        <f>SUM(M182:M182)</f>
        <v>8511.6513910596477</v>
      </c>
      <c r="N183" s="69">
        <f>SUM(N182:N182)</f>
        <v>1478.4876707284245</v>
      </c>
      <c r="O183" s="66"/>
      <c r="P183" s="66"/>
      <c r="R183" s="31" t="s">
        <v>106</v>
      </c>
      <c r="S183" s="77">
        <v>6</v>
      </c>
      <c r="T183" s="32" t="s">
        <v>105</v>
      </c>
      <c r="U183" s="33"/>
      <c r="V183" s="4">
        <f>2.25*S183</f>
        <v>13.5</v>
      </c>
    </row>
    <row r="184" spans="1:23" ht="14.25" x14ac:dyDescent="0.2">
      <c r="A184" s="66"/>
      <c r="B184" s="63"/>
      <c r="C184" s="74"/>
      <c r="D184" s="73"/>
      <c r="E184" s="70"/>
      <c r="F184" s="72"/>
      <c r="G184" s="48"/>
      <c r="H184" s="48"/>
      <c r="I184" s="71"/>
      <c r="J184" s="70"/>
      <c r="K184" s="69"/>
      <c r="L184" s="69">
        <f>-M170</f>
        <v>-18.657303247311873</v>
      </c>
      <c r="M184" s="69"/>
      <c r="N184" s="69">
        <f>+M183*0.2</f>
        <v>1702.3302782119297</v>
      </c>
      <c r="O184" s="66"/>
      <c r="P184" s="66"/>
      <c r="R184" s="31" t="s">
        <v>103</v>
      </c>
      <c r="S184" s="76">
        <v>4</v>
      </c>
      <c r="T184" s="4" t="s">
        <v>102</v>
      </c>
      <c r="V184" s="4">
        <f>2.75*S184</f>
        <v>11</v>
      </c>
    </row>
    <row r="185" spans="1:23" ht="14.25" x14ac:dyDescent="0.2">
      <c r="A185" s="66"/>
      <c r="B185" s="63" t="s">
        <v>72</v>
      </c>
      <c r="C185" s="74" t="e">
        <f>+#REF!</f>
        <v>#REF!</v>
      </c>
      <c r="D185" s="75" t="e">
        <f>+C185*1.04</f>
        <v>#REF!</v>
      </c>
      <c r="E185" s="70"/>
      <c r="F185" s="72"/>
      <c r="G185" s="48"/>
      <c r="H185" s="48"/>
      <c r="I185" s="71"/>
      <c r="J185" s="70"/>
      <c r="K185" s="69"/>
      <c r="L185" s="69">
        <f>+L183+L184</f>
        <v>9725.06714675269</v>
      </c>
      <c r="M185" s="69"/>
      <c r="N185" s="69">
        <f>+N184+N183</f>
        <v>3180.8179489403542</v>
      </c>
      <c r="O185" s="66"/>
      <c r="P185" s="66"/>
      <c r="R185" s="31" t="s">
        <v>100</v>
      </c>
      <c r="S185" s="76">
        <v>1</v>
      </c>
      <c r="T185" s="4" t="s">
        <v>99</v>
      </c>
      <c r="V185" s="4">
        <f>3.25*S185</f>
        <v>3.25</v>
      </c>
    </row>
    <row r="186" spans="1:23" ht="14.25" x14ac:dyDescent="0.2">
      <c r="A186" s="66"/>
      <c r="B186" s="63" t="s">
        <v>62</v>
      </c>
      <c r="C186" s="74" t="e">
        <f>SUM(C183:C185)</f>
        <v>#REF!</v>
      </c>
      <c r="D186" s="73"/>
      <c r="E186" s="70"/>
      <c r="F186" s="72"/>
      <c r="G186" s="48"/>
      <c r="H186" s="48"/>
      <c r="I186" s="71"/>
      <c r="J186" s="70"/>
      <c r="K186" s="69"/>
      <c r="L186" s="69"/>
      <c r="M186" s="69"/>
      <c r="N186" s="69"/>
      <c r="O186" s="66"/>
      <c r="P186" s="66"/>
      <c r="R186" s="31" t="s">
        <v>98</v>
      </c>
      <c r="S186" s="61">
        <v>0</v>
      </c>
      <c r="T186" s="4" t="s">
        <v>97</v>
      </c>
      <c r="V186" s="4">
        <f>3.25*S186</f>
        <v>0</v>
      </c>
    </row>
    <row r="187" spans="1:23" ht="14.25" x14ac:dyDescent="0.2">
      <c r="A187" s="66"/>
      <c r="B187" s="66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R187" s="31" t="s">
        <v>96</v>
      </c>
      <c r="S187" s="61">
        <v>0</v>
      </c>
      <c r="T187" s="4" t="s">
        <v>95</v>
      </c>
      <c r="V187" s="4">
        <f>3.25*S187</f>
        <v>0</v>
      </c>
    </row>
    <row r="188" spans="1:23" ht="15" thickBot="1" x14ac:dyDescent="0.25">
      <c r="A188" s="66"/>
      <c r="B188" s="66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R188" s="31" t="s">
        <v>94</v>
      </c>
      <c r="S188" s="61">
        <v>0</v>
      </c>
      <c r="T188" s="4" t="s">
        <v>93</v>
      </c>
      <c r="V188" s="4">
        <f>3.25*S188</f>
        <v>0</v>
      </c>
    </row>
    <row r="189" spans="1:23" ht="30.75" thickBot="1" x14ac:dyDescent="0.25">
      <c r="A189" s="6" t="s">
        <v>32</v>
      </c>
      <c r="B189" s="6" t="s">
        <v>33</v>
      </c>
      <c r="C189" s="7" t="s">
        <v>34</v>
      </c>
      <c r="D189" s="8" t="s">
        <v>35</v>
      </c>
      <c r="E189" s="9" t="s">
        <v>36</v>
      </c>
      <c r="F189" s="9" t="s">
        <v>37</v>
      </c>
      <c r="G189" s="9" t="s">
        <v>38</v>
      </c>
      <c r="H189" s="9" t="s">
        <v>39</v>
      </c>
      <c r="I189" s="10" t="s">
        <v>40</v>
      </c>
      <c r="J189" s="9" t="s">
        <v>41</v>
      </c>
      <c r="K189" s="11" t="s">
        <v>42</v>
      </c>
      <c r="L189" s="12" t="s">
        <v>43</v>
      </c>
      <c r="M189" s="11" t="s">
        <v>44</v>
      </c>
      <c r="N189" s="12" t="s">
        <v>45</v>
      </c>
      <c r="O189" s="12" t="s">
        <v>46</v>
      </c>
      <c r="P189" s="13" t="s">
        <v>47</v>
      </c>
      <c r="S189" s="59"/>
      <c r="V189" s="4">
        <f>3.25*S189</f>
        <v>0</v>
      </c>
    </row>
    <row r="190" spans="1:23" ht="15" x14ac:dyDescent="0.2">
      <c r="A190" s="16" t="s">
        <v>114</v>
      </c>
      <c r="B190" s="17"/>
      <c r="C190" s="17"/>
      <c r="D190" s="18"/>
      <c r="E190" s="18"/>
      <c r="F190" s="18"/>
      <c r="G190" s="18"/>
      <c r="H190" s="18"/>
      <c r="I190" s="19"/>
      <c r="J190" s="18"/>
      <c r="K190" s="19"/>
      <c r="L190" s="19"/>
      <c r="M190" s="19"/>
      <c r="N190" s="46"/>
      <c r="O190" s="14"/>
      <c r="P190" s="15"/>
      <c r="S190" s="59">
        <f>SUM(S181:S189)</f>
        <v>140</v>
      </c>
      <c r="V190" s="59">
        <f>SUM(V181:V189)</f>
        <v>201.5</v>
      </c>
      <c r="W190" s="4">
        <f>V190/S190</f>
        <v>1.4392857142857143</v>
      </c>
    </row>
    <row r="191" spans="1:23" x14ac:dyDescent="0.2">
      <c r="A191" s="295" t="s">
        <v>101</v>
      </c>
      <c r="B191" s="296"/>
      <c r="C191" s="53">
        <v>14799.8</v>
      </c>
      <c r="D191" s="26">
        <v>8</v>
      </c>
      <c r="E191" s="27">
        <v>0.8</v>
      </c>
      <c r="F191" s="28">
        <f>E191*0.1</f>
        <v>8.0000000000000016E-2</v>
      </c>
      <c r="G191" s="64">
        <v>1.55</v>
      </c>
      <c r="H191" s="64">
        <v>1.8</v>
      </c>
      <c r="I191" s="29">
        <f>(G191+H191)/2*E191*C191</f>
        <v>19831.732</v>
      </c>
      <c r="J191" s="27">
        <f>(((D191*0.0254)^2)*3.1416/4)*C191</f>
        <v>479.94796066990074</v>
      </c>
      <c r="K191" s="30">
        <f>+C191*0.075</f>
        <v>1109.9849999999999</v>
      </c>
      <c r="L191" s="30">
        <f>I191+K191</f>
        <v>20941.717000000001</v>
      </c>
      <c r="M191" s="30">
        <f>(L191-K191-J191)*0.95</f>
        <v>18384.194837363593</v>
      </c>
      <c r="N191" s="30">
        <f>(L191-M191)*1.2</f>
        <v>3069.0265951636889</v>
      </c>
      <c r="O191" s="45"/>
      <c r="P191" s="47"/>
    </row>
    <row r="192" spans="1:23" ht="14.25" x14ac:dyDescent="0.2">
      <c r="A192" s="295" t="s">
        <v>101</v>
      </c>
      <c r="B192" s="296"/>
      <c r="C192" s="53">
        <v>2068.6999999999998</v>
      </c>
      <c r="D192" s="26">
        <v>12</v>
      </c>
      <c r="E192" s="27">
        <v>0.85</v>
      </c>
      <c r="F192" s="28">
        <f>E192*0.1</f>
        <v>8.5000000000000006E-2</v>
      </c>
      <c r="G192" s="64">
        <v>1.55</v>
      </c>
      <c r="H192" s="64">
        <v>1.8</v>
      </c>
      <c r="I192" s="29">
        <f>(G192+H192)/2*E192*C192</f>
        <v>2945.3116249999998</v>
      </c>
      <c r="J192" s="27">
        <f>(((D192*0.0254)^2)*3.1416/4)*C192</f>
        <v>150.94486270321914</v>
      </c>
      <c r="K192" s="30">
        <f>+C192*0.075</f>
        <v>155.15249999999997</v>
      </c>
      <c r="L192" s="30">
        <f>I192+K192</f>
        <v>3100.464125</v>
      </c>
      <c r="M192" s="30">
        <f>(L192-K192-J192)*0.95</f>
        <v>2654.6484241819412</v>
      </c>
      <c r="N192" s="30">
        <f>(L192-M192)*1.2</f>
        <v>534.97884098167049</v>
      </c>
      <c r="O192" s="45"/>
      <c r="P192" s="47"/>
      <c r="R192" s="31" t="s">
        <v>113</v>
      </c>
      <c r="S192" s="65"/>
      <c r="T192" s="32"/>
      <c r="U192" s="33"/>
    </row>
    <row r="193" spans="1:23" ht="14.25" x14ac:dyDescent="0.2">
      <c r="A193" s="66"/>
      <c r="B193" s="63" t="s">
        <v>53</v>
      </c>
      <c r="C193" s="74">
        <f>SUM(C191:C191)</f>
        <v>14799.8</v>
      </c>
      <c r="D193" s="75">
        <f>+C193*1.03</f>
        <v>15243.794</v>
      </c>
      <c r="E193" s="70"/>
      <c r="F193" s="72"/>
      <c r="G193" s="48"/>
      <c r="H193" s="48"/>
      <c r="I193" s="71"/>
      <c r="J193" s="70"/>
      <c r="K193" s="69">
        <f>SUM(K191:K191)</f>
        <v>1109.9849999999999</v>
      </c>
      <c r="L193" s="69">
        <f>SUM(L191:L191)</f>
        <v>20941.717000000001</v>
      </c>
      <c r="M193" s="69">
        <f>SUM(M191:M191)</f>
        <v>18384.194837363593</v>
      </c>
      <c r="N193" s="69">
        <f>SUM(N191:N191)</f>
        <v>3069.0265951636889</v>
      </c>
      <c r="O193" s="66"/>
      <c r="P193" s="66"/>
      <c r="R193" s="31" t="s">
        <v>110</v>
      </c>
      <c r="S193" s="65">
        <v>239</v>
      </c>
      <c r="T193" s="32" t="s">
        <v>109</v>
      </c>
      <c r="U193" s="33"/>
      <c r="V193" s="4">
        <f>1.25*S193</f>
        <v>298.75</v>
      </c>
    </row>
    <row r="194" spans="1:23" ht="14.25" x14ac:dyDescent="0.2">
      <c r="A194" s="66"/>
      <c r="B194" s="63"/>
      <c r="C194" s="74"/>
      <c r="D194" s="73"/>
      <c r="E194" s="70"/>
      <c r="F194" s="72"/>
      <c r="G194" s="48"/>
      <c r="H194" s="48"/>
      <c r="I194" s="71"/>
      <c r="J194" s="70"/>
      <c r="K194" s="69"/>
      <c r="L194" s="69" t="e">
        <f>-M180</f>
        <v>#VALUE!</v>
      </c>
      <c r="M194" s="69"/>
      <c r="N194" s="69">
        <f>+M193*0.2</f>
        <v>3676.8389674727187</v>
      </c>
      <c r="O194" s="66"/>
      <c r="P194" s="66"/>
      <c r="R194" s="31" t="s">
        <v>108</v>
      </c>
      <c r="S194" s="65">
        <v>54</v>
      </c>
      <c r="T194" s="32" t="s">
        <v>107</v>
      </c>
      <c r="U194" s="33"/>
      <c r="V194" s="4">
        <f>1.75*S194</f>
        <v>94.5</v>
      </c>
    </row>
    <row r="195" spans="1:23" ht="14.25" x14ac:dyDescent="0.2">
      <c r="A195" s="66"/>
      <c r="B195" s="63" t="s">
        <v>72</v>
      </c>
      <c r="C195" s="74" t="e">
        <f>+#REF!</f>
        <v>#REF!</v>
      </c>
      <c r="D195" s="75" t="e">
        <f>+C195*1.04</f>
        <v>#REF!</v>
      </c>
      <c r="E195" s="70"/>
      <c r="F195" s="72"/>
      <c r="G195" s="48"/>
      <c r="H195" s="48"/>
      <c r="I195" s="71"/>
      <c r="J195" s="70"/>
      <c r="K195" s="69"/>
      <c r="L195" s="69" t="e">
        <f>+L193+L194</f>
        <v>#VALUE!</v>
      </c>
      <c r="M195" s="69"/>
      <c r="N195" s="69">
        <f>+N194+N193</f>
        <v>6745.865562636407</v>
      </c>
      <c r="O195" s="66"/>
      <c r="P195" s="66"/>
      <c r="R195" s="31" t="s">
        <v>106</v>
      </c>
      <c r="S195" s="65">
        <v>19</v>
      </c>
      <c r="T195" s="32" t="s">
        <v>105</v>
      </c>
      <c r="U195" s="33"/>
      <c r="V195" s="4">
        <f>2.25*S195</f>
        <v>42.75</v>
      </c>
    </row>
    <row r="196" spans="1:23" ht="14.25" x14ac:dyDescent="0.2">
      <c r="A196" s="66"/>
      <c r="B196" s="63" t="s">
        <v>62</v>
      </c>
      <c r="C196" s="74" t="e">
        <f>SUM(C193:C195)</f>
        <v>#REF!</v>
      </c>
      <c r="D196" s="73"/>
      <c r="E196" s="70"/>
      <c r="F196" s="72"/>
      <c r="G196" s="48"/>
      <c r="H196" s="48"/>
      <c r="I196" s="71"/>
      <c r="J196" s="70"/>
      <c r="K196" s="69"/>
      <c r="L196" s="69"/>
      <c r="M196" s="69"/>
      <c r="N196" s="69"/>
      <c r="O196" s="66"/>
      <c r="P196" s="66"/>
      <c r="R196" s="31" t="s">
        <v>103</v>
      </c>
      <c r="S196" s="57">
        <v>15</v>
      </c>
      <c r="T196" s="4" t="s">
        <v>102</v>
      </c>
      <c r="V196" s="4">
        <f>2.75*S196</f>
        <v>41.25</v>
      </c>
    </row>
    <row r="197" spans="1:23" ht="14.25" x14ac:dyDescent="0.2">
      <c r="A197" s="66"/>
      <c r="B197" s="66"/>
      <c r="C197" s="66"/>
      <c r="D197" s="66"/>
      <c r="E197" s="66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R197" s="31" t="s">
        <v>100</v>
      </c>
      <c r="S197" s="57">
        <v>8</v>
      </c>
      <c r="T197" s="4" t="s">
        <v>99</v>
      </c>
      <c r="V197" s="4">
        <f>3.25*S197</f>
        <v>26</v>
      </c>
    </row>
    <row r="198" spans="1:23" ht="15" thickBot="1" x14ac:dyDescent="0.25">
      <c r="A198" s="66"/>
      <c r="B198" s="68"/>
      <c r="C198" s="67"/>
      <c r="D198" s="66"/>
      <c r="E198" s="66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R198" s="31" t="s">
        <v>98</v>
      </c>
      <c r="S198" s="57">
        <v>4</v>
      </c>
      <c r="T198" s="4" t="s">
        <v>97</v>
      </c>
      <c r="V198" s="4">
        <f>3.75*S198</f>
        <v>15</v>
      </c>
    </row>
    <row r="199" spans="1:23" ht="30.75" thickBot="1" x14ac:dyDescent="0.25">
      <c r="A199" s="6" t="s">
        <v>32</v>
      </c>
      <c r="B199" s="6" t="s">
        <v>33</v>
      </c>
      <c r="C199" s="7" t="s">
        <v>34</v>
      </c>
      <c r="D199" s="8" t="s">
        <v>35</v>
      </c>
      <c r="E199" s="9" t="s">
        <v>36</v>
      </c>
      <c r="F199" s="9" t="s">
        <v>37</v>
      </c>
      <c r="G199" s="9" t="s">
        <v>38</v>
      </c>
      <c r="H199" s="9" t="s">
        <v>39</v>
      </c>
      <c r="I199" s="10" t="s">
        <v>40</v>
      </c>
      <c r="J199" s="9" t="s">
        <v>41</v>
      </c>
      <c r="K199" s="11" t="s">
        <v>42</v>
      </c>
      <c r="L199" s="12" t="s">
        <v>43</v>
      </c>
      <c r="M199" s="11" t="s">
        <v>44</v>
      </c>
      <c r="N199" s="12" t="s">
        <v>45</v>
      </c>
      <c r="O199" s="12" t="s">
        <v>46</v>
      </c>
      <c r="P199" s="13" t="s">
        <v>47</v>
      </c>
      <c r="R199" s="31" t="s">
        <v>96</v>
      </c>
      <c r="S199" s="57">
        <v>1</v>
      </c>
      <c r="T199" s="4" t="s">
        <v>95</v>
      </c>
      <c r="V199" s="4">
        <f>4.25*S199</f>
        <v>4.25</v>
      </c>
    </row>
    <row r="200" spans="1:23" ht="15" x14ac:dyDescent="0.2">
      <c r="A200" s="16" t="s">
        <v>112</v>
      </c>
      <c r="B200" s="17"/>
      <c r="C200" s="17"/>
      <c r="D200" s="18"/>
      <c r="E200" s="18"/>
      <c r="F200" s="18"/>
      <c r="G200" s="18"/>
      <c r="H200" s="18"/>
      <c r="I200" s="19"/>
      <c r="J200" s="18"/>
      <c r="K200" s="19"/>
      <c r="L200" s="19"/>
      <c r="M200" s="19"/>
      <c r="N200" s="46"/>
      <c r="O200" s="14"/>
      <c r="P200" s="15"/>
      <c r="R200" s="31" t="s">
        <v>94</v>
      </c>
      <c r="S200" s="57">
        <v>2</v>
      </c>
      <c r="T200" s="4" t="s">
        <v>93</v>
      </c>
      <c r="V200" s="4">
        <f>4.75*S200</f>
        <v>9.5</v>
      </c>
    </row>
    <row r="201" spans="1:23" x14ac:dyDescent="0.2">
      <c r="A201" s="295" t="s">
        <v>101</v>
      </c>
      <c r="B201" s="296"/>
      <c r="C201" s="53">
        <v>9152.56</v>
      </c>
      <c r="D201" s="26">
        <v>8</v>
      </c>
      <c r="E201" s="27">
        <v>0.8</v>
      </c>
      <c r="F201" s="28">
        <f>E201*0.1</f>
        <v>8.0000000000000016E-2</v>
      </c>
      <c r="G201" s="64">
        <v>1.55</v>
      </c>
      <c r="H201" s="64">
        <v>1.8</v>
      </c>
      <c r="I201" s="29">
        <f>(G201+H201)/2*E201*C201</f>
        <v>12264.430399999999</v>
      </c>
      <c r="J201" s="27">
        <f>(((D201*0.0254)^2)*3.1416/4)*C201</f>
        <v>296.81161278590974</v>
      </c>
      <c r="K201" s="30">
        <f>+C201*0.075</f>
        <v>686.44199999999989</v>
      </c>
      <c r="L201" s="30">
        <f>I201+K201</f>
        <v>12950.872399999998</v>
      </c>
      <c r="M201" s="30">
        <f>(L201-K201-J201)*0.95</f>
        <v>11369.237847853385</v>
      </c>
      <c r="N201" s="30">
        <f>(L201-M201)*1.2</f>
        <v>1897.9614625759364</v>
      </c>
      <c r="O201" s="45"/>
      <c r="P201" s="47"/>
      <c r="S201" s="59">
        <f>SUM(S193:S200)</f>
        <v>342</v>
      </c>
      <c r="V201" s="58">
        <f>SUM(V193:V200)</f>
        <v>532</v>
      </c>
      <c r="W201" s="4">
        <f>V201/S201</f>
        <v>1.5555555555555556</v>
      </c>
    </row>
    <row r="202" spans="1:23" ht="14.25" x14ac:dyDescent="0.2">
      <c r="A202" s="63"/>
      <c r="B202" s="36" t="s">
        <v>53</v>
      </c>
      <c r="C202" s="37">
        <f>SUM(C201:C201)</f>
        <v>9152.56</v>
      </c>
      <c r="D202" s="54">
        <f>+C202*1.03</f>
        <v>9427.1368000000002</v>
      </c>
      <c r="E202" s="39"/>
      <c r="F202" s="40"/>
      <c r="G202" s="62"/>
      <c r="H202" s="62"/>
      <c r="I202" s="41"/>
      <c r="J202" s="39"/>
      <c r="K202" s="42">
        <f>SUM(K201:K201)</f>
        <v>686.44199999999989</v>
      </c>
      <c r="L202" s="42">
        <f>SUM(L201:L201)</f>
        <v>12950.872399999998</v>
      </c>
      <c r="M202" s="42">
        <f>SUM(M201:M201)</f>
        <v>11369.237847853385</v>
      </c>
      <c r="N202" s="42">
        <f>SUM(N201:N201)</f>
        <v>1897.9614625759364</v>
      </c>
      <c r="O202" s="62"/>
      <c r="P202" s="3"/>
      <c r="S202" s="4"/>
    </row>
    <row r="203" spans="1:23" ht="14.25" x14ac:dyDescent="0.2">
      <c r="A203" s="63"/>
      <c r="B203" s="36"/>
      <c r="C203" s="37"/>
      <c r="D203" s="38"/>
      <c r="E203" s="39"/>
      <c r="F203" s="40"/>
      <c r="G203" s="62"/>
      <c r="H203" s="62"/>
      <c r="I203" s="41"/>
      <c r="J203" s="39"/>
      <c r="K203" s="42"/>
      <c r="L203" s="42" t="e">
        <f>-#REF!</f>
        <v>#REF!</v>
      </c>
      <c r="M203" s="42"/>
      <c r="N203" s="42">
        <f>+M202*0.2</f>
        <v>2273.847569570677</v>
      </c>
      <c r="O203" s="62"/>
      <c r="P203" s="3"/>
      <c r="S203" s="4"/>
    </row>
    <row r="204" spans="1:23" ht="14.25" x14ac:dyDescent="0.2">
      <c r="A204" s="63"/>
      <c r="B204" s="36" t="s">
        <v>72</v>
      </c>
      <c r="C204" s="37" t="e">
        <f>+#REF!</f>
        <v>#REF!</v>
      </c>
      <c r="D204" s="54" t="e">
        <f>+C204*1.04</f>
        <v>#REF!</v>
      </c>
      <c r="E204" s="39"/>
      <c r="F204" s="40"/>
      <c r="G204" s="62"/>
      <c r="H204" s="62"/>
      <c r="I204" s="41"/>
      <c r="J204" s="39"/>
      <c r="K204" s="42"/>
      <c r="L204" s="42" t="e">
        <f>+L202+L203</f>
        <v>#REF!</v>
      </c>
      <c r="M204" s="42"/>
      <c r="N204" s="42">
        <f>+N203+N202</f>
        <v>4171.8090321466134</v>
      </c>
      <c r="O204" s="62"/>
      <c r="P204" s="3"/>
      <c r="R204" s="31" t="s">
        <v>111</v>
      </c>
      <c r="S204" s="65"/>
      <c r="T204" s="32"/>
      <c r="U204" s="33"/>
    </row>
    <row r="205" spans="1:23" ht="14.25" x14ac:dyDescent="0.2">
      <c r="A205" s="63"/>
      <c r="B205" s="36" t="s">
        <v>62</v>
      </c>
      <c r="C205" s="37" t="e">
        <f>SUM(C202:C204)</f>
        <v>#REF!</v>
      </c>
      <c r="D205" s="38"/>
      <c r="E205" s="39"/>
      <c r="F205" s="40"/>
      <c r="G205" s="62"/>
      <c r="H205" s="62"/>
      <c r="I205" s="41"/>
      <c r="J205" s="39"/>
      <c r="K205" s="42"/>
      <c r="L205" s="42"/>
      <c r="M205" s="42"/>
      <c r="N205" s="42"/>
      <c r="O205" s="62"/>
      <c r="P205" s="3"/>
      <c r="R205" s="31" t="s">
        <v>110</v>
      </c>
      <c r="S205" s="65">
        <v>105</v>
      </c>
      <c r="T205" s="32" t="s">
        <v>109</v>
      </c>
      <c r="U205" s="33"/>
      <c r="V205" s="4">
        <f>1.25*S205</f>
        <v>131.25</v>
      </c>
    </row>
    <row r="206" spans="1:23" ht="15" thickBot="1" x14ac:dyDescent="0.25">
      <c r="C206" s="57"/>
      <c r="G206" s="4"/>
      <c r="H206" s="4"/>
      <c r="R206" s="31" t="s">
        <v>108</v>
      </c>
      <c r="S206" s="65">
        <v>7</v>
      </c>
      <c r="T206" s="32" t="s">
        <v>107</v>
      </c>
      <c r="U206" s="33"/>
      <c r="V206" s="4">
        <f>1.75*S206</f>
        <v>12.25</v>
      </c>
    </row>
    <row r="207" spans="1:23" ht="30.75" thickBot="1" x14ac:dyDescent="0.25">
      <c r="A207" s="6" t="s">
        <v>32</v>
      </c>
      <c r="B207" s="6" t="s">
        <v>33</v>
      </c>
      <c r="C207" s="7" t="s">
        <v>34</v>
      </c>
      <c r="D207" s="8" t="s">
        <v>35</v>
      </c>
      <c r="E207" s="9" t="s">
        <v>36</v>
      </c>
      <c r="F207" s="9" t="s">
        <v>37</v>
      </c>
      <c r="G207" s="9" t="s">
        <v>38</v>
      </c>
      <c r="H207" s="9" t="s">
        <v>39</v>
      </c>
      <c r="I207" s="10" t="s">
        <v>40</v>
      </c>
      <c r="J207" s="9" t="s">
        <v>41</v>
      </c>
      <c r="K207" s="11" t="s">
        <v>42</v>
      </c>
      <c r="L207" s="12" t="s">
        <v>43</v>
      </c>
      <c r="M207" s="11" t="s">
        <v>44</v>
      </c>
      <c r="N207" s="12" t="s">
        <v>45</v>
      </c>
      <c r="O207" s="12" t="s">
        <v>46</v>
      </c>
      <c r="P207" s="13" t="s">
        <v>47</v>
      </c>
      <c r="R207" s="31" t="s">
        <v>106</v>
      </c>
      <c r="S207" s="65">
        <v>5</v>
      </c>
      <c r="T207" s="32" t="s">
        <v>105</v>
      </c>
      <c r="U207" s="33"/>
      <c r="V207" s="4">
        <f>2.25*S207</f>
        <v>11.25</v>
      </c>
    </row>
    <row r="208" spans="1:23" ht="15" x14ac:dyDescent="0.2">
      <c r="A208" s="16" t="s">
        <v>104</v>
      </c>
      <c r="B208" s="17"/>
      <c r="C208" s="17"/>
      <c r="D208" s="18"/>
      <c r="E208" s="18"/>
      <c r="F208" s="18"/>
      <c r="G208" s="18"/>
      <c r="H208" s="18"/>
      <c r="I208" s="19"/>
      <c r="J208" s="18"/>
      <c r="K208" s="19"/>
      <c r="L208" s="19"/>
      <c r="M208" s="19"/>
      <c r="N208" s="46"/>
      <c r="O208" s="14"/>
      <c r="P208" s="15"/>
      <c r="R208" s="31" t="s">
        <v>103</v>
      </c>
      <c r="S208" s="57">
        <v>3</v>
      </c>
      <c r="T208" s="4" t="s">
        <v>102</v>
      </c>
      <c r="V208" s="4">
        <f>2.75*S208</f>
        <v>8.25</v>
      </c>
    </row>
    <row r="209" spans="1:23" ht="14.25" x14ac:dyDescent="0.2">
      <c r="A209" s="295" t="s">
        <v>101</v>
      </c>
      <c r="B209" s="296"/>
      <c r="C209" s="53">
        <v>3993</v>
      </c>
      <c r="D209" s="26">
        <v>10</v>
      </c>
      <c r="E209" s="27">
        <v>0.8</v>
      </c>
      <c r="F209" s="28">
        <f>E209*0.1</f>
        <v>8.0000000000000016E-2</v>
      </c>
      <c r="G209" s="64">
        <v>1.2</v>
      </c>
      <c r="H209" s="64">
        <v>1.2</v>
      </c>
      <c r="I209" s="29">
        <f>(G209+H209)/2*E209*C209</f>
        <v>3833.2799999999997</v>
      </c>
      <c r="J209" s="27">
        <f>(((D209*0.0254)^2)*3.1416/4)*C209</f>
        <v>202.3287695352</v>
      </c>
      <c r="K209" s="30">
        <f>+C209*0.075</f>
        <v>299.47499999999997</v>
      </c>
      <c r="L209" s="30">
        <f>I209+K209</f>
        <v>4132.7550000000001</v>
      </c>
      <c r="M209" s="30">
        <f>(L209-K209-J209)*0.95</f>
        <v>3449.4036689415598</v>
      </c>
      <c r="N209" s="30">
        <f>(L209-M209)*1.2</f>
        <v>820.02159727012838</v>
      </c>
      <c r="O209" s="45"/>
      <c r="P209" s="47"/>
      <c r="R209" s="31" t="s">
        <v>100</v>
      </c>
      <c r="S209" s="57">
        <v>3</v>
      </c>
      <c r="T209" s="4" t="s">
        <v>99</v>
      </c>
      <c r="V209" s="4">
        <f>3.25*S209</f>
        <v>9.75</v>
      </c>
    </row>
    <row r="210" spans="1:23" ht="14.25" x14ac:dyDescent="0.2">
      <c r="A210" s="63"/>
      <c r="B210" s="36" t="s">
        <v>53</v>
      </c>
      <c r="C210" s="37">
        <f>SUM(C209:C209)</f>
        <v>3993</v>
      </c>
      <c r="D210" s="54">
        <f>+C210*1.03</f>
        <v>4112.79</v>
      </c>
      <c r="E210" s="39"/>
      <c r="F210" s="40"/>
      <c r="G210" s="62"/>
      <c r="H210" s="62"/>
      <c r="I210" s="41"/>
      <c r="J210" s="39"/>
      <c r="K210" s="42">
        <f>SUM(K209:K209)</f>
        <v>299.47499999999997</v>
      </c>
      <c r="L210" s="42">
        <f>SUM(L209:L209)</f>
        <v>4132.7550000000001</v>
      </c>
      <c r="M210" s="42">
        <f>SUM(M209:M209)</f>
        <v>3449.4036689415598</v>
      </c>
      <c r="N210" s="42">
        <f>SUM(N209:N209)</f>
        <v>820.02159727012838</v>
      </c>
      <c r="O210" s="62"/>
      <c r="P210" s="3"/>
      <c r="R210" s="31" t="s">
        <v>98</v>
      </c>
      <c r="S210" s="57">
        <v>2</v>
      </c>
      <c r="T210" s="4" t="s">
        <v>97</v>
      </c>
      <c r="V210" s="4">
        <f>3.75*S210</f>
        <v>7.5</v>
      </c>
    </row>
    <row r="211" spans="1:23" ht="14.25" x14ac:dyDescent="0.2">
      <c r="A211" s="63"/>
      <c r="B211" s="36"/>
      <c r="C211" s="37"/>
      <c r="D211" s="38"/>
      <c r="E211" s="39"/>
      <c r="F211" s="40"/>
      <c r="G211" s="62"/>
      <c r="H211" s="62"/>
      <c r="I211" s="41"/>
      <c r="J211" s="39"/>
      <c r="K211" s="42"/>
      <c r="L211" s="42" t="e">
        <f>-#REF!</f>
        <v>#REF!</v>
      </c>
      <c r="M211" s="42"/>
      <c r="N211" s="42">
        <f>+M210*0.2</f>
        <v>689.880733788312</v>
      </c>
      <c r="O211" s="62"/>
      <c r="P211" s="3"/>
      <c r="R211" s="31" t="s">
        <v>96</v>
      </c>
      <c r="S211" s="57">
        <v>1</v>
      </c>
      <c r="T211" s="4" t="s">
        <v>95</v>
      </c>
      <c r="V211" s="4">
        <f>4.25*S211</f>
        <v>4.25</v>
      </c>
    </row>
    <row r="212" spans="1:23" ht="14.25" x14ac:dyDescent="0.2">
      <c r="A212" s="63"/>
      <c r="B212" s="36" t="s">
        <v>72</v>
      </c>
      <c r="C212" s="37" t="e">
        <f>+#REF!</f>
        <v>#REF!</v>
      </c>
      <c r="D212" s="54" t="e">
        <f>+C212*1.04</f>
        <v>#REF!</v>
      </c>
      <c r="E212" s="39"/>
      <c r="F212" s="40"/>
      <c r="G212" s="62"/>
      <c r="H212" s="62"/>
      <c r="I212" s="41"/>
      <c r="J212" s="39"/>
      <c r="K212" s="42"/>
      <c r="L212" s="42" t="e">
        <f>+L210+L211</f>
        <v>#REF!</v>
      </c>
      <c r="M212" s="42"/>
      <c r="N212" s="42">
        <f>+N211+N210</f>
        <v>1509.9023310584403</v>
      </c>
      <c r="O212" s="62"/>
      <c r="P212" s="3"/>
      <c r="R212" s="31" t="s">
        <v>94</v>
      </c>
      <c r="S212" s="57">
        <v>2</v>
      </c>
      <c r="T212" s="4" t="s">
        <v>93</v>
      </c>
      <c r="V212" s="4">
        <f>4.75*S212</f>
        <v>9.5</v>
      </c>
    </row>
    <row r="213" spans="1:23" ht="14.25" x14ac:dyDescent="0.2">
      <c r="A213" s="63"/>
      <c r="B213" s="36" t="s">
        <v>62</v>
      </c>
      <c r="C213" s="37" t="e">
        <f>SUM(C210:C212)</f>
        <v>#REF!</v>
      </c>
      <c r="D213" s="38"/>
      <c r="E213" s="39"/>
      <c r="F213" s="40"/>
      <c r="G213" s="62"/>
      <c r="H213" s="62"/>
      <c r="I213" s="41"/>
      <c r="J213" s="39"/>
      <c r="K213" s="42"/>
      <c r="L213" s="42"/>
      <c r="M213" s="42"/>
      <c r="N213" s="42"/>
      <c r="O213" s="62"/>
      <c r="P213" s="3"/>
      <c r="R213" s="31" t="s">
        <v>92</v>
      </c>
      <c r="S213" s="61">
        <v>2</v>
      </c>
      <c r="V213" s="4">
        <f>5.5*S213</f>
        <v>11</v>
      </c>
      <c r="W213" s="4">
        <f>V213/S213</f>
        <v>5.5</v>
      </c>
    </row>
    <row r="214" spans="1:23" x14ac:dyDescent="0.2">
      <c r="I214" s="60"/>
      <c r="S214" s="59">
        <f>SUM(S205:S213)</f>
        <v>130</v>
      </c>
      <c r="V214" s="58">
        <f>SUM(V205:V213)</f>
        <v>205</v>
      </c>
      <c r="W214" s="4">
        <f>V214/S214</f>
        <v>1.5769230769230769</v>
      </c>
    </row>
    <row r="218" spans="1:23" x14ac:dyDescent="0.2">
      <c r="S218" s="88">
        <f>+S214+S201+S190+S100+S56+S30+S24</f>
        <v>775</v>
      </c>
    </row>
  </sheetData>
  <mergeCells count="10">
    <mergeCell ref="A209:B209"/>
    <mergeCell ref="A182:B182"/>
    <mergeCell ref="A191:B191"/>
    <mergeCell ref="A192:B192"/>
    <mergeCell ref="A201:B201"/>
    <mergeCell ref="A1:P1"/>
    <mergeCell ref="A2:P2"/>
    <mergeCell ref="A3:P3"/>
    <mergeCell ref="A4:P4"/>
    <mergeCell ref="A5:P5"/>
  </mergeCells>
  <printOptions horizontalCentered="1"/>
  <pageMargins left="7.874015748031496E-2" right="7.874015748031496E-2" top="0.19685039370078741" bottom="0.19685039370078741" header="0.31496062992125984" footer="0.31496062992125984"/>
  <pageSetup scale="65" orientation="landscape" horizontalDpi="1200" verticalDpi="1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HP784"/>
  <sheetViews>
    <sheetView showGridLines="0" showZeros="0" tabSelected="1" view="pageBreakPreview" zoomScale="115" zoomScaleNormal="75" zoomScaleSheetLayoutView="115" workbookViewId="0"/>
  </sheetViews>
  <sheetFormatPr baseColWidth="10" defaultRowHeight="12.75" x14ac:dyDescent="0.2"/>
  <cols>
    <col min="1" max="1" width="7.7109375" style="99" customWidth="1"/>
    <col min="2" max="2" width="47.7109375" style="99" customWidth="1"/>
    <col min="3" max="3" width="12.140625" style="157" bestFit="1" customWidth="1"/>
    <col min="4" max="4" width="7.5703125" style="99" customWidth="1"/>
    <col min="5" max="5" width="11.85546875" style="99" customWidth="1"/>
    <col min="6" max="6" width="13.5703125" style="99" customWidth="1"/>
    <col min="7" max="16384" width="11.42578125" style="99"/>
  </cols>
  <sheetData>
    <row r="1" spans="1:224" x14ac:dyDescent="0.2">
      <c r="A1" s="100"/>
      <c r="B1" s="158"/>
      <c r="C1" s="159"/>
      <c r="D1" s="160"/>
      <c r="E1" s="161"/>
      <c r="F1" s="162"/>
    </row>
    <row r="2" spans="1:224" x14ac:dyDescent="0.2">
      <c r="A2" s="298"/>
      <c r="B2" s="298"/>
      <c r="C2" s="298"/>
      <c r="D2" s="298"/>
      <c r="E2" s="298"/>
      <c r="F2" s="298"/>
    </row>
    <row r="3" spans="1:224" ht="30" customHeight="1" x14ac:dyDescent="0.2">
      <c r="A3" s="297" t="s">
        <v>464</v>
      </c>
      <c r="B3" s="297"/>
      <c r="C3" s="297"/>
      <c r="D3" s="297"/>
      <c r="E3" s="297"/>
      <c r="F3" s="297"/>
    </row>
    <row r="4" spans="1:224" x14ac:dyDescent="0.2">
      <c r="A4" s="101" t="s">
        <v>73</v>
      </c>
      <c r="B4" s="101"/>
      <c r="C4" s="102"/>
      <c r="D4" s="101"/>
      <c r="E4" s="101" t="s">
        <v>90</v>
      </c>
      <c r="F4" s="101"/>
    </row>
    <row r="5" spans="1:224" s="101" customFormat="1" x14ac:dyDescent="0.2">
      <c r="A5" s="299"/>
      <c r="B5" s="300"/>
      <c r="C5" s="300"/>
      <c r="D5" s="300"/>
      <c r="E5" s="300"/>
      <c r="F5" s="300"/>
    </row>
    <row r="6" spans="1:224" x14ac:dyDescent="0.2">
      <c r="A6" s="103" t="s">
        <v>1</v>
      </c>
      <c r="B6" s="103" t="s">
        <v>2</v>
      </c>
      <c r="C6" s="104" t="s">
        <v>14</v>
      </c>
      <c r="D6" s="103" t="s">
        <v>3</v>
      </c>
      <c r="E6" s="103" t="s">
        <v>4</v>
      </c>
      <c r="F6" s="103" t="s">
        <v>5</v>
      </c>
    </row>
    <row r="7" spans="1:224" x14ac:dyDescent="0.2">
      <c r="A7" s="105"/>
      <c r="B7" s="105"/>
      <c r="C7" s="106"/>
      <c r="D7" s="105"/>
      <c r="E7" s="105"/>
      <c r="F7" s="105"/>
    </row>
    <row r="8" spans="1:224" s="164" customFormat="1" x14ac:dyDescent="0.2">
      <c r="A8" s="182" t="s">
        <v>21</v>
      </c>
      <c r="B8" s="183" t="s">
        <v>411</v>
      </c>
      <c r="C8" s="184"/>
      <c r="D8" s="185"/>
      <c r="E8" s="115"/>
      <c r="F8" s="163"/>
    </row>
    <row r="9" spans="1:224" s="165" customFormat="1" x14ac:dyDescent="0.2">
      <c r="A9" s="182"/>
      <c r="B9" s="183"/>
      <c r="C9" s="184"/>
      <c r="D9" s="185"/>
      <c r="E9" s="115"/>
      <c r="F9" s="163"/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  <c r="AL9" s="164"/>
      <c r="AM9" s="164"/>
      <c r="AN9" s="164"/>
      <c r="AO9" s="164"/>
      <c r="AP9" s="164"/>
      <c r="AQ9" s="164"/>
      <c r="AR9" s="164"/>
      <c r="AS9" s="164"/>
      <c r="AT9" s="164"/>
      <c r="AU9" s="164"/>
      <c r="AV9" s="164"/>
      <c r="AW9" s="164"/>
      <c r="AX9" s="164"/>
      <c r="AY9" s="164"/>
      <c r="AZ9" s="164"/>
      <c r="BA9" s="164"/>
      <c r="BB9" s="164"/>
      <c r="BC9" s="164"/>
      <c r="BD9" s="164"/>
      <c r="BE9" s="164"/>
      <c r="BF9" s="164"/>
      <c r="BG9" s="164"/>
      <c r="BH9" s="164"/>
      <c r="BI9" s="164"/>
      <c r="BJ9" s="164"/>
      <c r="BK9" s="164"/>
      <c r="BL9" s="164"/>
      <c r="BM9" s="164"/>
      <c r="BN9" s="164"/>
      <c r="BO9" s="164"/>
      <c r="BP9" s="164"/>
      <c r="BQ9" s="164"/>
      <c r="BR9" s="164"/>
      <c r="BS9" s="164"/>
      <c r="BT9" s="164"/>
      <c r="BU9" s="164"/>
      <c r="BV9" s="164"/>
      <c r="BW9" s="164"/>
      <c r="BX9" s="164"/>
      <c r="BY9" s="164"/>
      <c r="BZ9" s="164"/>
      <c r="CA9" s="164"/>
      <c r="CB9" s="164"/>
      <c r="CC9" s="164"/>
      <c r="CD9" s="164"/>
      <c r="CE9" s="164"/>
      <c r="CF9" s="164"/>
      <c r="CG9" s="164"/>
      <c r="CH9" s="164"/>
      <c r="CI9" s="164"/>
      <c r="CJ9" s="164"/>
      <c r="CK9" s="164"/>
      <c r="CL9" s="164"/>
      <c r="CM9" s="164"/>
      <c r="CN9" s="164"/>
      <c r="CO9" s="164"/>
      <c r="CP9" s="164"/>
      <c r="CQ9" s="164"/>
      <c r="CR9" s="164"/>
      <c r="CS9" s="164"/>
      <c r="CT9" s="164"/>
      <c r="CU9" s="164"/>
      <c r="CV9" s="164"/>
      <c r="CW9" s="164"/>
      <c r="CX9" s="164"/>
      <c r="CY9" s="164"/>
      <c r="CZ9" s="164"/>
      <c r="DA9" s="164"/>
      <c r="DB9" s="164"/>
      <c r="DC9" s="164"/>
      <c r="DD9" s="164"/>
      <c r="DE9" s="164"/>
      <c r="DF9" s="164"/>
      <c r="DG9" s="164"/>
      <c r="DH9" s="164"/>
      <c r="DI9" s="164"/>
      <c r="DJ9" s="164"/>
      <c r="DK9" s="164"/>
      <c r="DL9" s="164"/>
      <c r="DM9" s="164"/>
      <c r="DN9" s="164"/>
      <c r="DO9" s="164"/>
      <c r="DP9" s="164"/>
      <c r="DQ9" s="164"/>
      <c r="DR9" s="164"/>
      <c r="DS9" s="164"/>
      <c r="DT9" s="164"/>
      <c r="DU9" s="164"/>
      <c r="DV9" s="164"/>
      <c r="DW9" s="164"/>
      <c r="DX9" s="164"/>
      <c r="DY9" s="164"/>
      <c r="DZ9" s="164"/>
      <c r="EA9" s="164"/>
      <c r="EB9" s="164"/>
      <c r="EC9" s="164"/>
      <c r="ED9" s="164"/>
      <c r="EE9" s="164"/>
      <c r="EF9" s="164"/>
      <c r="EG9" s="164"/>
      <c r="EH9" s="164"/>
      <c r="EI9" s="164"/>
      <c r="EJ9" s="164"/>
      <c r="EK9" s="164"/>
      <c r="EL9" s="164"/>
      <c r="EM9" s="164"/>
      <c r="EN9" s="164"/>
      <c r="EO9" s="164"/>
      <c r="EP9" s="164"/>
      <c r="EQ9" s="164"/>
      <c r="ER9" s="164"/>
      <c r="ES9" s="164"/>
      <c r="ET9" s="164"/>
      <c r="EU9" s="164"/>
      <c r="EV9" s="164"/>
      <c r="EW9" s="164"/>
      <c r="EX9" s="164"/>
      <c r="EY9" s="164"/>
      <c r="EZ9" s="164"/>
      <c r="FA9" s="164"/>
      <c r="FB9" s="164"/>
      <c r="FC9" s="164"/>
      <c r="FD9" s="164"/>
      <c r="FE9" s="164"/>
      <c r="FF9" s="164"/>
      <c r="FG9" s="164"/>
      <c r="FH9" s="164"/>
      <c r="FI9" s="164"/>
      <c r="FJ9" s="164"/>
      <c r="FK9" s="164"/>
      <c r="FL9" s="164"/>
      <c r="FM9" s="164"/>
      <c r="FN9" s="164"/>
      <c r="FO9" s="164"/>
      <c r="FP9" s="164"/>
      <c r="FQ9" s="164"/>
      <c r="FR9" s="164"/>
      <c r="FS9" s="164"/>
      <c r="FT9" s="164"/>
      <c r="FU9" s="164"/>
      <c r="FV9" s="164"/>
      <c r="FW9" s="164"/>
      <c r="FX9" s="164"/>
      <c r="FY9" s="164"/>
      <c r="FZ9" s="164"/>
      <c r="GA9" s="164"/>
      <c r="GB9" s="164"/>
      <c r="GC9" s="164"/>
      <c r="GD9" s="164"/>
      <c r="GE9" s="164"/>
      <c r="GF9" s="164"/>
      <c r="GG9" s="164"/>
      <c r="GH9" s="164"/>
      <c r="GI9" s="164"/>
      <c r="GJ9" s="164"/>
      <c r="GK9" s="164"/>
      <c r="GL9" s="164"/>
      <c r="GM9" s="164"/>
      <c r="GN9" s="164"/>
      <c r="GO9" s="164"/>
      <c r="GP9" s="164"/>
      <c r="GQ9" s="164"/>
      <c r="GR9" s="164"/>
      <c r="GS9" s="164"/>
      <c r="GT9" s="164"/>
      <c r="GU9" s="164"/>
      <c r="GV9" s="164"/>
      <c r="GW9" s="164"/>
      <c r="GX9" s="164"/>
      <c r="GY9" s="164"/>
      <c r="GZ9" s="164"/>
      <c r="HA9" s="164"/>
      <c r="HB9" s="164"/>
      <c r="HC9" s="164"/>
      <c r="HD9" s="164"/>
      <c r="HE9" s="164"/>
      <c r="HF9" s="164"/>
      <c r="HG9" s="164"/>
      <c r="HH9" s="164"/>
      <c r="HI9" s="164"/>
      <c r="HJ9" s="164"/>
      <c r="HK9" s="164"/>
      <c r="HL9" s="164"/>
      <c r="HM9" s="164"/>
      <c r="HN9" s="164"/>
      <c r="HO9" s="164"/>
      <c r="HP9" s="164"/>
    </row>
    <row r="10" spans="1:224" s="165" customFormat="1" x14ac:dyDescent="0.2">
      <c r="A10" s="186">
        <v>1</v>
      </c>
      <c r="B10" s="187" t="s">
        <v>67</v>
      </c>
      <c r="C10" s="188"/>
      <c r="D10" s="189"/>
      <c r="E10" s="125"/>
      <c r="F10" s="163"/>
    </row>
    <row r="11" spans="1:224" s="165" customFormat="1" x14ac:dyDescent="0.2">
      <c r="A11" s="289">
        <f>+A10+0.1</f>
        <v>1.1000000000000001</v>
      </c>
      <c r="B11" s="190" t="s">
        <v>62</v>
      </c>
      <c r="C11" s="98">
        <v>50</v>
      </c>
      <c r="D11" s="191" t="s">
        <v>26</v>
      </c>
      <c r="E11" s="107"/>
      <c r="F11" s="167">
        <f t="shared" ref="F11:F12" si="0">ROUND(C11*E11,2)</f>
        <v>0</v>
      </c>
    </row>
    <row r="12" spans="1:224" s="165" customFormat="1" x14ac:dyDescent="0.2">
      <c r="A12" s="289">
        <f>+A11+0.1</f>
        <v>1.2000000000000002</v>
      </c>
      <c r="B12" s="190" t="s">
        <v>390</v>
      </c>
      <c r="C12" s="98">
        <v>1</v>
      </c>
      <c r="D12" s="191" t="s">
        <v>8</v>
      </c>
      <c r="E12" s="107"/>
      <c r="F12" s="167">
        <f t="shared" si="0"/>
        <v>0</v>
      </c>
    </row>
    <row r="13" spans="1:224" s="168" customFormat="1" x14ac:dyDescent="0.2">
      <c r="A13" s="188"/>
      <c r="B13" s="192"/>
      <c r="C13" s="188"/>
      <c r="D13" s="189"/>
      <c r="E13" s="125"/>
      <c r="F13" s="163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5"/>
      <c r="BJ13" s="165"/>
      <c r="BK13" s="165"/>
      <c r="BL13" s="165"/>
      <c r="BM13" s="165"/>
      <c r="BN13" s="165"/>
      <c r="BO13" s="165"/>
      <c r="BP13" s="165"/>
      <c r="BQ13" s="165"/>
      <c r="BR13" s="165"/>
      <c r="BS13" s="165"/>
      <c r="BT13" s="165"/>
      <c r="BU13" s="165"/>
      <c r="BV13" s="165"/>
      <c r="BW13" s="165"/>
      <c r="BX13" s="165"/>
      <c r="BY13" s="165"/>
      <c r="BZ13" s="165"/>
      <c r="CA13" s="165"/>
      <c r="CB13" s="165"/>
      <c r="CC13" s="165"/>
      <c r="CD13" s="165"/>
      <c r="CE13" s="165"/>
      <c r="CF13" s="165"/>
      <c r="CG13" s="165"/>
      <c r="CH13" s="165"/>
      <c r="CI13" s="165"/>
      <c r="CJ13" s="165"/>
      <c r="CK13" s="165"/>
      <c r="CL13" s="165"/>
      <c r="CM13" s="165"/>
      <c r="CN13" s="165"/>
      <c r="CO13" s="165"/>
      <c r="CP13" s="165"/>
      <c r="CQ13" s="165"/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5"/>
      <c r="DE13" s="165"/>
      <c r="DF13" s="165"/>
      <c r="DG13" s="165"/>
      <c r="DH13" s="165"/>
      <c r="DI13" s="165"/>
      <c r="DJ13" s="165"/>
      <c r="DK13" s="165"/>
      <c r="DL13" s="165"/>
      <c r="DM13" s="165"/>
      <c r="DN13" s="165"/>
      <c r="DO13" s="165"/>
      <c r="DP13" s="165"/>
      <c r="DQ13" s="165"/>
      <c r="DR13" s="165"/>
      <c r="DS13" s="165"/>
      <c r="DT13" s="165"/>
      <c r="DU13" s="165"/>
      <c r="DV13" s="165"/>
      <c r="DW13" s="165"/>
      <c r="DX13" s="165"/>
      <c r="DY13" s="165"/>
      <c r="DZ13" s="165"/>
      <c r="EA13" s="165"/>
      <c r="EB13" s="165"/>
      <c r="EC13" s="165"/>
      <c r="ED13" s="165"/>
      <c r="EE13" s="165"/>
      <c r="EF13" s="165"/>
      <c r="EG13" s="165"/>
      <c r="EH13" s="165"/>
      <c r="EI13" s="165"/>
      <c r="EJ13" s="165"/>
      <c r="EK13" s="165"/>
      <c r="EL13" s="165"/>
      <c r="EM13" s="165"/>
      <c r="EN13" s="165"/>
      <c r="EO13" s="165"/>
      <c r="EP13" s="165"/>
      <c r="EQ13" s="165"/>
      <c r="ER13" s="165"/>
      <c r="ES13" s="165"/>
      <c r="ET13" s="165"/>
      <c r="EU13" s="165"/>
      <c r="EV13" s="165"/>
      <c r="EW13" s="165"/>
      <c r="EX13" s="165"/>
      <c r="EY13" s="165"/>
      <c r="EZ13" s="165"/>
      <c r="FA13" s="165"/>
      <c r="FB13" s="165"/>
      <c r="FC13" s="165"/>
      <c r="FD13" s="165"/>
      <c r="FE13" s="165"/>
      <c r="FF13" s="165"/>
      <c r="FG13" s="165"/>
      <c r="FH13" s="165"/>
      <c r="FI13" s="165"/>
      <c r="FJ13" s="165"/>
      <c r="FK13" s="165"/>
      <c r="FL13" s="165"/>
      <c r="FM13" s="165"/>
      <c r="FN13" s="165"/>
      <c r="FO13" s="165"/>
      <c r="FP13" s="165"/>
      <c r="FQ13" s="165"/>
      <c r="FR13" s="165"/>
      <c r="FS13" s="165"/>
      <c r="FT13" s="165"/>
      <c r="FU13" s="165"/>
      <c r="FV13" s="165"/>
      <c r="FW13" s="165"/>
      <c r="FX13" s="165"/>
      <c r="FY13" s="165"/>
      <c r="FZ13" s="165"/>
      <c r="GA13" s="165"/>
      <c r="GB13" s="165"/>
      <c r="GC13" s="165"/>
      <c r="GD13" s="165"/>
      <c r="GE13" s="165"/>
      <c r="GF13" s="165"/>
      <c r="GG13" s="165"/>
      <c r="GH13" s="165"/>
      <c r="GI13" s="165"/>
      <c r="GJ13" s="165"/>
      <c r="GK13" s="165"/>
      <c r="GL13" s="165"/>
      <c r="GM13" s="165"/>
      <c r="GN13" s="165"/>
      <c r="GO13" s="165"/>
      <c r="GP13" s="165"/>
      <c r="GQ13" s="165"/>
      <c r="GR13" s="165"/>
      <c r="GS13" s="165"/>
      <c r="GT13" s="165"/>
      <c r="GU13" s="165"/>
      <c r="GV13" s="165"/>
      <c r="GW13" s="165"/>
      <c r="GX13" s="165"/>
      <c r="GY13" s="165"/>
      <c r="GZ13" s="165"/>
      <c r="HA13" s="165"/>
      <c r="HB13" s="165"/>
      <c r="HC13" s="165"/>
      <c r="HD13" s="165"/>
      <c r="HE13" s="165"/>
      <c r="HF13" s="165"/>
      <c r="HG13" s="165"/>
      <c r="HH13" s="165"/>
      <c r="HI13" s="165"/>
      <c r="HJ13" s="165"/>
      <c r="HK13" s="165"/>
      <c r="HL13" s="165"/>
      <c r="HM13" s="165"/>
      <c r="HN13" s="165"/>
      <c r="HO13" s="165"/>
      <c r="HP13" s="165"/>
    </row>
    <row r="14" spans="1:224" s="168" customFormat="1" x14ac:dyDescent="0.2">
      <c r="A14" s="193">
        <v>2</v>
      </c>
      <c r="B14" s="194" t="s">
        <v>391</v>
      </c>
      <c r="C14" s="98"/>
      <c r="D14" s="191"/>
      <c r="E14" s="107"/>
      <c r="F14" s="169"/>
    </row>
    <row r="15" spans="1:224" s="168" customFormat="1" ht="25.5" x14ac:dyDescent="0.2">
      <c r="A15" s="289">
        <f t="shared" ref="A15:A17" si="1">+A14+0.1</f>
        <v>2.1</v>
      </c>
      <c r="B15" s="233" t="s">
        <v>392</v>
      </c>
      <c r="C15" s="98">
        <v>300</v>
      </c>
      <c r="D15" s="191" t="s">
        <v>6</v>
      </c>
      <c r="E15" s="107"/>
      <c r="F15" s="169">
        <f t="shared" ref="F15" si="2">ROUND(C15*E15,2)</f>
        <v>0</v>
      </c>
    </row>
    <row r="16" spans="1:224" s="168" customFormat="1" ht="25.5" x14ac:dyDescent="0.2">
      <c r="A16" s="289">
        <f t="shared" si="1"/>
        <v>2.2000000000000002</v>
      </c>
      <c r="B16" s="195" t="s">
        <v>393</v>
      </c>
      <c r="C16" s="98">
        <v>177</v>
      </c>
      <c r="D16" s="196" t="s">
        <v>6</v>
      </c>
      <c r="E16" s="115"/>
      <c r="F16" s="163">
        <f>ROUND(C16*E16,2)</f>
        <v>0</v>
      </c>
    </row>
    <row r="17" spans="1:224" s="165" customFormat="1" ht="25.5" x14ac:dyDescent="0.2">
      <c r="A17" s="289">
        <f t="shared" si="1"/>
        <v>2.3000000000000003</v>
      </c>
      <c r="B17" s="233" t="s">
        <v>551</v>
      </c>
      <c r="C17" s="98">
        <v>360</v>
      </c>
      <c r="D17" s="191" t="s">
        <v>6</v>
      </c>
      <c r="E17" s="107"/>
      <c r="F17" s="169">
        <f>ROUND(C17*E17,2)</f>
        <v>0</v>
      </c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168"/>
      <c r="FE17" s="168"/>
      <c r="FF17" s="168"/>
      <c r="FG17" s="168"/>
      <c r="FH17" s="168"/>
      <c r="FI17" s="168"/>
      <c r="FJ17" s="168"/>
      <c r="FK17" s="168"/>
      <c r="FL17" s="168"/>
      <c r="FM17" s="168"/>
      <c r="FN17" s="168"/>
      <c r="FO17" s="168"/>
      <c r="FP17" s="168"/>
      <c r="FQ17" s="168"/>
      <c r="FR17" s="168"/>
      <c r="FS17" s="168"/>
      <c r="FT17" s="168"/>
      <c r="FU17" s="168"/>
      <c r="FV17" s="168"/>
      <c r="FW17" s="168"/>
      <c r="FX17" s="168"/>
      <c r="FY17" s="168"/>
      <c r="FZ17" s="168"/>
      <c r="GA17" s="168"/>
      <c r="GB17" s="168"/>
      <c r="GC17" s="168"/>
      <c r="GD17" s="168"/>
      <c r="GE17" s="168"/>
      <c r="GF17" s="168"/>
      <c r="GG17" s="168"/>
      <c r="GH17" s="168"/>
      <c r="GI17" s="168"/>
      <c r="GJ17" s="168"/>
      <c r="GK17" s="168"/>
      <c r="GL17" s="168"/>
      <c r="GM17" s="168"/>
      <c r="GN17" s="168"/>
      <c r="GO17" s="168"/>
      <c r="GP17" s="168"/>
      <c r="GQ17" s="168"/>
      <c r="GR17" s="168"/>
      <c r="GS17" s="168"/>
      <c r="GT17" s="168"/>
      <c r="GU17" s="168"/>
      <c r="GV17" s="168"/>
      <c r="GW17" s="168"/>
      <c r="GX17" s="168"/>
      <c r="GY17" s="168"/>
      <c r="GZ17" s="168"/>
      <c r="HA17" s="168"/>
      <c r="HB17" s="168"/>
      <c r="HC17" s="168"/>
      <c r="HD17" s="168"/>
      <c r="HE17" s="168"/>
      <c r="HF17" s="168"/>
      <c r="HG17" s="168"/>
      <c r="HH17" s="168"/>
      <c r="HI17" s="168"/>
      <c r="HJ17" s="168"/>
      <c r="HK17" s="168"/>
      <c r="HL17" s="168"/>
      <c r="HM17" s="168"/>
      <c r="HN17" s="168"/>
      <c r="HO17" s="168"/>
      <c r="HP17" s="168"/>
    </row>
    <row r="18" spans="1:224" s="168" customFormat="1" x14ac:dyDescent="0.2">
      <c r="A18" s="198"/>
      <c r="B18" s="197"/>
      <c r="C18" s="98"/>
      <c r="D18" s="191"/>
      <c r="E18" s="107"/>
      <c r="F18" s="169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5"/>
      <c r="CE18" s="165"/>
      <c r="CF18" s="165"/>
      <c r="CG18" s="165"/>
      <c r="CH18" s="165"/>
      <c r="CI18" s="165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5"/>
      <c r="GQ18" s="165"/>
      <c r="GR18" s="165"/>
      <c r="GS18" s="165"/>
      <c r="GT18" s="165"/>
      <c r="GU18" s="165"/>
      <c r="GV18" s="165"/>
      <c r="GW18" s="165"/>
      <c r="GX18" s="165"/>
      <c r="GY18" s="165"/>
      <c r="GZ18" s="165"/>
      <c r="HA18" s="165"/>
      <c r="HB18" s="165"/>
      <c r="HC18" s="165"/>
      <c r="HD18" s="165"/>
      <c r="HE18" s="165"/>
      <c r="HF18" s="165"/>
      <c r="HG18" s="165"/>
      <c r="HH18" s="165"/>
      <c r="HI18" s="165"/>
      <c r="HJ18" s="165"/>
      <c r="HK18" s="165"/>
      <c r="HL18" s="165"/>
      <c r="HM18" s="165"/>
      <c r="HN18" s="165"/>
      <c r="HO18" s="165"/>
      <c r="HP18" s="165"/>
    </row>
    <row r="19" spans="1:224" s="168" customFormat="1" x14ac:dyDescent="0.2">
      <c r="A19" s="193">
        <v>3</v>
      </c>
      <c r="B19" s="194" t="s">
        <v>394</v>
      </c>
      <c r="C19" s="98"/>
      <c r="D19" s="191"/>
      <c r="E19" s="107"/>
      <c r="F19" s="169"/>
    </row>
    <row r="20" spans="1:224" s="168" customFormat="1" x14ac:dyDescent="0.2">
      <c r="A20" s="289">
        <f t="shared" ref="A20:A26" si="3">+A19+0.1</f>
        <v>3.1</v>
      </c>
      <c r="B20" s="197" t="s">
        <v>395</v>
      </c>
      <c r="C20" s="98">
        <v>32.57</v>
      </c>
      <c r="D20" s="191" t="s">
        <v>6</v>
      </c>
      <c r="E20" s="107"/>
      <c r="F20" s="169">
        <f>ROUND(C20*E20,2)</f>
        <v>0</v>
      </c>
    </row>
    <row r="21" spans="1:224" s="168" customFormat="1" x14ac:dyDescent="0.2">
      <c r="A21" s="289">
        <f t="shared" si="3"/>
        <v>3.2</v>
      </c>
      <c r="B21" s="197" t="s">
        <v>406</v>
      </c>
      <c r="C21" s="98">
        <v>2.0299999999999998</v>
      </c>
      <c r="D21" s="191" t="s">
        <v>6</v>
      </c>
      <c r="E21" s="107"/>
      <c r="F21" s="169">
        <f>ROUND(C21*E21,2)</f>
        <v>0</v>
      </c>
    </row>
    <row r="22" spans="1:224" s="168" customFormat="1" x14ac:dyDescent="0.2">
      <c r="A22" s="289">
        <f t="shared" si="3"/>
        <v>3.3000000000000003</v>
      </c>
      <c r="B22" s="197" t="s">
        <v>396</v>
      </c>
      <c r="C22" s="98">
        <v>17.66</v>
      </c>
      <c r="D22" s="191" t="s">
        <v>6</v>
      </c>
      <c r="E22" s="107"/>
      <c r="F22" s="169">
        <f>ROUND(C22*E22,2)</f>
        <v>0</v>
      </c>
    </row>
    <row r="23" spans="1:224" s="168" customFormat="1" x14ac:dyDescent="0.2">
      <c r="A23" s="289">
        <f t="shared" si="3"/>
        <v>3.4000000000000004</v>
      </c>
      <c r="B23" s="197" t="s">
        <v>397</v>
      </c>
      <c r="C23" s="98">
        <v>2.04</v>
      </c>
      <c r="D23" s="191" t="s">
        <v>6</v>
      </c>
      <c r="E23" s="107"/>
      <c r="F23" s="169">
        <f>ROUND(C23*E23,2)</f>
        <v>0</v>
      </c>
    </row>
    <row r="24" spans="1:224" s="168" customFormat="1" x14ac:dyDescent="0.2">
      <c r="A24" s="289">
        <f t="shared" si="3"/>
        <v>3.5000000000000004</v>
      </c>
      <c r="B24" s="197" t="s">
        <v>398</v>
      </c>
      <c r="C24" s="98">
        <v>6.46</v>
      </c>
      <c r="D24" s="191" t="s">
        <v>6</v>
      </c>
      <c r="E24" s="107"/>
      <c r="F24" s="169">
        <f t="shared" ref="F24:F26" si="4">ROUND(C24*E24,2)</f>
        <v>0</v>
      </c>
    </row>
    <row r="25" spans="1:224" s="168" customFormat="1" x14ac:dyDescent="0.2">
      <c r="A25" s="289">
        <f t="shared" si="3"/>
        <v>3.6000000000000005</v>
      </c>
      <c r="B25" s="197" t="s">
        <v>399</v>
      </c>
      <c r="C25" s="98">
        <v>0.5</v>
      </c>
      <c r="D25" s="191" t="s">
        <v>6</v>
      </c>
      <c r="E25" s="107"/>
      <c r="F25" s="169">
        <f t="shared" si="4"/>
        <v>0</v>
      </c>
    </row>
    <row r="26" spans="1:224" s="168" customFormat="1" x14ac:dyDescent="0.2">
      <c r="A26" s="289">
        <f t="shared" si="3"/>
        <v>3.7000000000000006</v>
      </c>
      <c r="B26" s="197" t="s">
        <v>410</v>
      </c>
      <c r="C26" s="98">
        <v>0.13</v>
      </c>
      <c r="D26" s="191" t="s">
        <v>6</v>
      </c>
      <c r="E26" s="107"/>
      <c r="F26" s="169">
        <f t="shared" si="4"/>
        <v>0</v>
      </c>
    </row>
    <row r="27" spans="1:224" s="168" customFormat="1" x14ac:dyDescent="0.2">
      <c r="A27" s="198"/>
      <c r="B27" s="197"/>
      <c r="C27" s="98"/>
      <c r="D27" s="191"/>
      <c r="E27" s="107"/>
      <c r="F27" s="169"/>
    </row>
    <row r="28" spans="1:224" s="168" customFormat="1" x14ac:dyDescent="0.2">
      <c r="A28" s="193">
        <v>4</v>
      </c>
      <c r="B28" s="194" t="s">
        <v>400</v>
      </c>
      <c r="C28" s="98"/>
      <c r="D28" s="191"/>
      <c r="E28" s="107"/>
      <c r="F28" s="169"/>
    </row>
    <row r="29" spans="1:224" s="168" customFormat="1" ht="25.5" x14ac:dyDescent="0.2">
      <c r="A29" s="289">
        <f>+A28+0.1</f>
        <v>4.0999999999999996</v>
      </c>
      <c r="B29" s="199" t="s">
        <v>401</v>
      </c>
      <c r="C29" s="98">
        <v>12.4</v>
      </c>
      <c r="D29" s="200" t="s">
        <v>26</v>
      </c>
      <c r="E29" s="107"/>
      <c r="F29" s="166">
        <f t="shared" ref="F29" si="5">ROUND(C29*E29,2)</f>
        <v>0</v>
      </c>
    </row>
    <row r="30" spans="1:224" s="168" customFormat="1" x14ac:dyDescent="0.2">
      <c r="A30" s="198"/>
      <c r="B30" s="199"/>
      <c r="C30" s="98"/>
      <c r="D30" s="200"/>
      <c r="E30" s="107"/>
      <c r="F30" s="166"/>
    </row>
    <row r="31" spans="1:224" s="168" customFormat="1" x14ac:dyDescent="0.2">
      <c r="A31" s="193">
        <v>5</v>
      </c>
      <c r="B31" s="194" t="s">
        <v>402</v>
      </c>
      <c r="C31" s="98"/>
      <c r="D31" s="191"/>
      <c r="E31" s="107"/>
      <c r="F31" s="169"/>
    </row>
    <row r="32" spans="1:224" s="168" customFormat="1" x14ac:dyDescent="0.2">
      <c r="A32" s="289">
        <f t="shared" ref="A32:A35" si="6">+A31+0.1</f>
        <v>5.0999999999999996</v>
      </c>
      <c r="B32" s="199" t="s">
        <v>29</v>
      </c>
      <c r="C32" s="98">
        <v>82.21</v>
      </c>
      <c r="D32" s="200" t="s">
        <v>26</v>
      </c>
      <c r="E32" s="107"/>
      <c r="F32" s="166">
        <f t="shared" ref="F32:F36" si="7">ROUND(C32*E32,2)</f>
        <v>0</v>
      </c>
    </row>
    <row r="33" spans="1:6" s="168" customFormat="1" x14ac:dyDescent="0.2">
      <c r="A33" s="289">
        <f t="shared" si="6"/>
        <v>5.1999999999999993</v>
      </c>
      <c r="B33" s="199" t="s">
        <v>403</v>
      </c>
      <c r="C33" s="98">
        <v>32.29</v>
      </c>
      <c r="D33" s="200" t="s">
        <v>26</v>
      </c>
      <c r="E33" s="107"/>
      <c r="F33" s="166">
        <f t="shared" si="7"/>
        <v>0</v>
      </c>
    </row>
    <row r="34" spans="1:6" s="168" customFormat="1" x14ac:dyDescent="0.2">
      <c r="A34" s="289">
        <f t="shared" si="6"/>
        <v>5.2999999999999989</v>
      </c>
      <c r="B34" s="199" t="s">
        <v>404</v>
      </c>
      <c r="C34" s="98">
        <v>46.32</v>
      </c>
      <c r="D34" s="200" t="s">
        <v>26</v>
      </c>
      <c r="E34" s="107"/>
      <c r="F34" s="166">
        <f t="shared" si="7"/>
        <v>0</v>
      </c>
    </row>
    <row r="35" spans="1:6" s="168" customFormat="1" x14ac:dyDescent="0.2">
      <c r="A35" s="289">
        <f t="shared" si="6"/>
        <v>5.3999999999999986</v>
      </c>
      <c r="B35" s="199" t="s">
        <v>27</v>
      </c>
      <c r="C35" s="198"/>
      <c r="D35" s="200" t="s">
        <v>54</v>
      </c>
      <c r="E35" s="107"/>
      <c r="F35" s="166">
        <f t="shared" si="7"/>
        <v>0</v>
      </c>
    </row>
    <row r="36" spans="1:6" s="168" customFormat="1" x14ac:dyDescent="0.2">
      <c r="A36" s="289">
        <f>+A35+0.1</f>
        <v>5.4999999999999982</v>
      </c>
      <c r="B36" s="199" t="s">
        <v>405</v>
      </c>
      <c r="C36" s="198">
        <v>39.82</v>
      </c>
      <c r="D36" s="200" t="s">
        <v>54</v>
      </c>
      <c r="E36" s="107"/>
      <c r="F36" s="166">
        <f t="shared" si="7"/>
        <v>0</v>
      </c>
    </row>
    <row r="37" spans="1:6" s="168" customFormat="1" x14ac:dyDescent="0.2">
      <c r="A37" s="289"/>
      <c r="B37" s="199"/>
      <c r="C37" s="198"/>
      <c r="D37" s="200"/>
      <c r="E37" s="107"/>
      <c r="F37" s="166"/>
    </row>
    <row r="38" spans="1:6" s="305" customFormat="1" x14ac:dyDescent="0.2">
      <c r="A38" s="301">
        <v>6</v>
      </c>
      <c r="B38" s="302" t="s">
        <v>465</v>
      </c>
      <c r="C38" s="219"/>
      <c r="D38" s="303"/>
      <c r="E38" s="112"/>
      <c r="F38" s="304">
        <f>+E38*C38</f>
        <v>0</v>
      </c>
    </row>
    <row r="39" spans="1:6" s="305" customFormat="1" ht="51" x14ac:dyDescent="0.2">
      <c r="A39" s="306">
        <f>+A38+0.1</f>
        <v>6.1</v>
      </c>
      <c r="B39" s="323" t="s">
        <v>485</v>
      </c>
      <c r="C39" s="219">
        <v>130</v>
      </c>
      <c r="D39" s="303" t="s">
        <v>7</v>
      </c>
      <c r="E39" s="112"/>
      <c r="F39" s="304"/>
    </row>
    <row r="40" spans="1:6" s="305" customFormat="1" x14ac:dyDescent="0.2">
      <c r="A40" s="306">
        <v>6.2</v>
      </c>
      <c r="B40" s="307" t="s">
        <v>542</v>
      </c>
      <c r="C40" s="219">
        <v>42</v>
      </c>
      <c r="D40" s="303" t="s">
        <v>8</v>
      </c>
      <c r="E40" s="112"/>
      <c r="F40" s="304"/>
    </row>
    <row r="41" spans="1:6" s="305" customFormat="1" x14ac:dyDescent="0.2">
      <c r="A41" s="306">
        <v>6.3</v>
      </c>
      <c r="B41" s="307" t="s">
        <v>466</v>
      </c>
      <c r="C41" s="219">
        <v>1</v>
      </c>
      <c r="D41" s="303" t="s">
        <v>8</v>
      </c>
      <c r="E41" s="112"/>
      <c r="F41" s="304"/>
    </row>
    <row r="42" spans="1:6" s="305" customFormat="1" x14ac:dyDescent="0.2">
      <c r="A42" s="306"/>
      <c r="B42" s="307"/>
      <c r="C42" s="219"/>
      <c r="D42" s="303"/>
      <c r="E42" s="112"/>
      <c r="F42" s="304"/>
    </row>
    <row r="43" spans="1:6" s="315" customFormat="1" x14ac:dyDescent="0.2">
      <c r="A43" s="324">
        <v>7</v>
      </c>
      <c r="B43" s="325" t="s">
        <v>486</v>
      </c>
      <c r="C43" s="326"/>
      <c r="D43" s="327"/>
      <c r="E43" s="317"/>
      <c r="F43" s="318"/>
    </row>
    <row r="44" spans="1:6" s="315" customFormat="1" x14ac:dyDescent="0.2">
      <c r="A44" s="328"/>
      <c r="B44" s="325"/>
      <c r="C44" s="326"/>
      <c r="D44" s="327"/>
      <c r="E44" s="317"/>
      <c r="F44" s="318"/>
    </row>
    <row r="45" spans="1:6" s="315" customFormat="1" x14ac:dyDescent="0.2">
      <c r="A45" s="329">
        <f>+A43+0.1</f>
        <v>7.1</v>
      </c>
      <c r="B45" s="330" t="s">
        <v>62</v>
      </c>
      <c r="C45" s="326">
        <v>1</v>
      </c>
      <c r="D45" s="331" t="s">
        <v>8</v>
      </c>
      <c r="E45" s="316"/>
      <c r="F45" s="319">
        <f>ROUND(C45*E45,2)</f>
        <v>0</v>
      </c>
    </row>
    <row r="46" spans="1:6" s="315" customFormat="1" x14ac:dyDescent="0.2">
      <c r="A46" s="329">
        <f>+A45+0.1</f>
        <v>7.1999999999999993</v>
      </c>
      <c r="B46" s="330" t="s">
        <v>487</v>
      </c>
      <c r="C46" s="326">
        <v>1</v>
      </c>
      <c r="D46" s="331" t="s">
        <v>8</v>
      </c>
      <c r="E46" s="316"/>
      <c r="F46" s="319">
        <f t="shared" ref="F46:F92" si="8">ROUND(C46*E46,2)</f>
        <v>0</v>
      </c>
    </row>
    <row r="47" spans="1:6" s="315" customFormat="1" x14ac:dyDescent="0.2">
      <c r="A47" s="328"/>
      <c r="B47" s="330"/>
      <c r="C47" s="326"/>
      <c r="D47" s="331"/>
      <c r="E47" s="316"/>
      <c r="F47" s="319">
        <f t="shared" si="8"/>
        <v>0</v>
      </c>
    </row>
    <row r="48" spans="1:6" s="315" customFormat="1" x14ac:dyDescent="0.2">
      <c r="A48" s="324">
        <f>+A46+0.1</f>
        <v>7.2999999999999989</v>
      </c>
      <c r="B48" s="332" t="s">
        <v>488</v>
      </c>
      <c r="C48" s="326"/>
      <c r="D48" s="331"/>
      <c r="E48" s="320"/>
      <c r="F48" s="319">
        <f t="shared" si="8"/>
        <v>0</v>
      </c>
    </row>
    <row r="49" spans="1:6" s="315" customFormat="1" x14ac:dyDescent="0.2">
      <c r="A49" s="333" t="s">
        <v>475</v>
      </c>
      <c r="B49" s="334" t="s">
        <v>489</v>
      </c>
      <c r="C49" s="326">
        <v>1.02</v>
      </c>
      <c r="D49" s="327" t="s">
        <v>6</v>
      </c>
      <c r="E49" s="316"/>
      <c r="F49" s="319">
        <f t="shared" si="8"/>
        <v>0</v>
      </c>
    </row>
    <row r="50" spans="1:6" s="315" customFormat="1" x14ac:dyDescent="0.2">
      <c r="A50" s="333" t="s">
        <v>476</v>
      </c>
      <c r="B50" s="334" t="s">
        <v>490</v>
      </c>
      <c r="C50" s="326">
        <v>0.26</v>
      </c>
      <c r="D50" s="327" t="s">
        <v>6</v>
      </c>
      <c r="E50" s="316"/>
      <c r="F50" s="319">
        <f t="shared" si="8"/>
        <v>0</v>
      </c>
    </row>
    <row r="51" spans="1:6" s="315" customFormat="1" x14ac:dyDescent="0.2">
      <c r="A51" s="333" t="s">
        <v>477</v>
      </c>
      <c r="B51" s="334" t="s">
        <v>491</v>
      </c>
      <c r="C51" s="326">
        <v>0.73</v>
      </c>
      <c r="D51" s="327" t="s">
        <v>6</v>
      </c>
      <c r="E51" s="316"/>
      <c r="F51" s="319">
        <f t="shared" si="8"/>
        <v>0</v>
      </c>
    </row>
    <row r="52" spans="1:6" s="315" customFormat="1" x14ac:dyDescent="0.2">
      <c r="A52" s="329"/>
      <c r="B52" s="330"/>
      <c r="C52" s="326"/>
      <c r="D52" s="331"/>
      <c r="E52" s="316"/>
      <c r="F52" s="319">
        <f t="shared" si="8"/>
        <v>0</v>
      </c>
    </row>
    <row r="53" spans="1:6" s="315" customFormat="1" x14ac:dyDescent="0.2">
      <c r="A53" s="324">
        <f>+A48+0.1</f>
        <v>7.3999999999999986</v>
      </c>
      <c r="B53" s="332" t="s">
        <v>469</v>
      </c>
      <c r="C53" s="326"/>
      <c r="D53" s="331"/>
      <c r="E53" s="320"/>
      <c r="F53" s="319">
        <f t="shared" si="8"/>
        <v>0</v>
      </c>
    </row>
    <row r="54" spans="1:6" s="315" customFormat="1" x14ac:dyDescent="0.2">
      <c r="A54" s="329" t="s">
        <v>478</v>
      </c>
      <c r="B54" s="334" t="s">
        <v>492</v>
      </c>
      <c r="C54" s="326">
        <v>17.39</v>
      </c>
      <c r="D54" s="327" t="s">
        <v>26</v>
      </c>
      <c r="E54" s="316"/>
      <c r="F54" s="319">
        <f t="shared" si="8"/>
        <v>0</v>
      </c>
    </row>
    <row r="55" spans="1:6" s="315" customFormat="1" x14ac:dyDescent="0.2">
      <c r="A55" s="329" t="s">
        <v>479</v>
      </c>
      <c r="B55" s="334" t="s">
        <v>493</v>
      </c>
      <c r="C55" s="326">
        <v>2.25</v>
      </c>
      <c r="D55" s="327" t="s">
        <v>26</v>
      </c>
      <c r="E55" s="316"/>
      <c r="F55" s="319">
        <f t="shared" si="8"/>
        <v>0</v>
      </c>
    </row>
    <row r="56" spans="1:6" s="315" customFormat="1" x14ac:dyDescent="0.2">
      <c r="A56" s="329"/>
      <c r="B56" s="334"/>
      <c r="C56" s="326"/>
      <c r="D56" s="327"/>
      <c r="E56" s="316"/>
      <c r="F56" s="319">
        <f t="shared" si="8"/>
        <v>0</v>
      </c>
    </row>
    <row r="57" spans="1:6" s="315" customFormat="1" x14ac:dyDescent="0.2">
      <c r="A57" s="324">
        <f>+A53+0.1</f>
        <v>7.4999999999999982</v>
      </c>
      <c r="B57" s="332" t="s">
        <v>470</v>
      </c>
      <c r="C57" s="326"/>
      <c r="D57" s="331"/>
      <c r="E57" s="320"/>
      <c r="F57" s="319">
        <f t="shared" si="8"/>
        <v>0</v>
      </c>
    </row>
    <row r="58" spans="1:6" s="315" customFormat="1" x14ac:dyDescent="0.2">
      <c r="A58" s="329" t="s">
        <v>480</v>
      </c>
      <c r="B58" s="335" t="s">
        <v>494</v>
      </c>
      <c r="C58" s="326">
        <v>14.36</v>
      </c>
      <c r="D58" s="331" t="s">
        <v>26</v>
      </c>
      <c r="E58" s="320"/>
      <c r="F58" s="319">
        <f t="shared" si="8"/>
        <v>0</v>
      </c>
    </row>
    <row r="59" spans="1:6" s="315" customFormat="1" x14ac:dyDescent="0.2">
      <c r="A59" s="329" t="s">
        <v>481</v>
      </c>
      <c r="B59" s="334" t="s">
        <v>495</v>
      </c>
      <c r="C59" s="326">
        <v>22.33</v>
      </c>
      <c r="D59" s="327" t="s">
        <v>26</v>
      </c>
      <c r="E59" s="316"/>
      <c r="F59" s="319">
        <f t="shared" si="8"/>
        <v>0</v>
      </c>
    </row>
    <row r="60" spans="1:6" s="315" customFormat="1" x14ac:dyDescent="0.2">
      <c r="A60" s="329" t="s">
        <v>482</v>
      </c>
      <c r="B60" s="335" t="s">
        <v>496</v>
      </c>
      <c r="C60" s="326">
        <v>14.36</v>
      </c>
      <c r="D60" s="331" t="s">
        <v>26</v>
      </c>
      <c r="E60" s="320"/>
      <c r="F60" s="319">
        <f t="shared" si="8"/>
        <v>0</v>
      </c>
    </row>
    <row r="61" spans="1:6" s="315" customFormat="1" x14ac:dyDescent="0.2">
      <c r="A61" s="329" t="s">
        <v>483</v>
      </c>
      <c r="B61" s="334" t="s">
        <v>497</v>
      </c>
      <c r="C61" s="326">
        <v>4.4000000000000004</v>
      </c>
      <c r="D61" s="327" t="s">
        <v>26</v>
      </c>
      <c r="E61" s="316"/>
      <c r="F61" s="319">
        <f t="shared" si="8"/>
        <v>0</v>
      </c>
    </row>
    <row r="62" spans="1:6" s="315" customFormat="1" x14ac:dyDescent="0.2">
      <c r="A62" s="329" t="s">
        <v>521</v>
      </c>
      <c r="B62" s="334" t="s">
        <v>498</v>
      </c>
      <c r="C62" s="326">
        <v>3.99</v>
      </c>
      <c r="D62" s="327" t="s">
        <v>26</v>
      </c>
      <c r="E62" s="316"/>
      <c r="F62" s="319">
        <f t="shared" si="8"/>
        <v>0</v>
      </c>
    </row>
    <row r="63" spans="1:6" s="315" customFormat="1" x14ac:dyDescent="0.2">
      <c r="A63" s="329" t="s">
        <v>522</v>
      </c>
      <c r="B63" s="335" t="s">
        <v>499</v>
      </c>
      <c r="C63" s="326">
        <v>7.2</v>
      </c>
      <c r="D63" s="331" t="s">
        <v>26</v>
      </c>
      <c r="E63" s="320"/>
      <c r="F63" s="319">
        <f t="shared" si="8"/>
        <v>0</v>
      </c>
    </row>
    <row r="64" spans="1:6" s="315" customFormat="1" x14ac:dyDescent="0.2">
      <c r="A64" s="329" t="s">
        <v>523</v>
      </c>
      <c r="B64" s="335" t="s">
        <v>500</v>
      </c>
      <c r="C64" s="326">
        <v>48.7</v>
      </c>
      <c r="D64" s="331" t="s">
        <v>54</v>
      </c>
      <c r="E64" s="320"/>
      <c r="F64" s="319">
        <f t="shared" si="8"/>
        <v>0</v>
      </c>
    </row>
    <row r="65" spans="1:6" s="315" customFormat="1" x14ac:dyDescent="0.2">
      <c r="A65" s="329" t="s">
        <v>524</v>
      </c>
      <c r="B65" s="330" t="s">
        <v>501</v>
      </c>
      <c r="C65" s="326">
        <v>4.4000000000000004</v>
      </c>
      <c r="D65" s="331" t="s">
        <v>26</v>
      </c>
      <c r="E65" s="316"/>
      <c r="F65" s="319">
        <f t="shared" si="8"/>
        <v>0</v>
      </c>
    </row>
    <row r="66" spans="1:6" s="315" customFormat="1" x14ac:dyDescent="0.2">
      <c r="A66" s="329" t="s">
        <v>525</v>
      </c>
      <c r="B66" s="334" t="s">
        <v>502</v>
      </c>
      <c r="C66" s="326">
        <v>8</v>
      </c>
      <c r="D66" s="327" t="s">
        <v>26</v>
      </c>
      <c r="E66" s="316"/>
      <c r="F66" s="319">
        <f t="shared" si="8"/>
        <v>0</v>
      </c>
    </row>
    <row r="67" spans="1:6" s="315" customFormat="1" x14ac:dyDescent="0.2">
      <c r="A67" s="329" t="s">
        <v>526</v>
      </c>
      <c r="B67" s="334" t="s">
        <v>503</v>
      </c>
      <c r="C67" s="326">
        <v>2</v>
      </c>
      <c r="D67" s="327" t="s">
        <v>26</v>
      </c>
      <c r="E67" s="316"/>
      <c r="F67" s="319">
        <f t="shared" si="8"/>
        <v>0</v>
      </c>
    </row>
    <row r="68" spans="1:6" s="315" customFormat="1" x14ac:dyDescent="0.2">
      <c r="A68" s="329" t="s">
        <v>527</v>
      </c>
      <c r="B68" s="334" t="s">
        <v>405</v>
      </c>
      <c r="C68" s="326">
        <v>7.8</v>
      </c>
      <c r="D68" s="327" t="s">
        <v>54</v>
      </c>
      <c r="E68" s="316"/>
      <c r="F68" s="319">
        <f t="shared" si="8"/>
        <v>0</v>
      </c>
    </row>
    <row r="69" spans="1:6" s="315" customFormat="1" x14ac:dyDescent="0.2">
      <c r="A69" s="329"/>
      <c r="B69" s="334"/>
      <c r="C69" s="326"/>
      <c r="D69" s="327"/>
      <c r="E69" s="316"/>
      <c r="F69" s="319">
        <f t="shared" si="8"/>
        <v>0</v>
      </c>
    </row>
    <row r="70" spans="1:6" s="315" customFormat="1" x14ac:dyDescent="0.2">
      <c r="A70" s="324">
        <f>+A57+0.1</f>
        <v>7.5999999999999979</v>
      </c>
      <c r="B70" s="332" t="s">
        <v>504</v>
      </c>
      <c r="C70" s="326"/>
      <c r="D70" s="331"/>
      <c r="E70" s="320"/>
      <c r="F70" s="319">
        <f t="shared" si="8"/>
        <v>0</v>
      </c>
    </row>
    <row r="71" spans="1:6" s="315" customFormat="1" x14ac:dyDescent="0.2">
      <c r="A71" s="329" t="s">
        <v>528</v>
      </c>
      <c r="B71" s="336" t="s">
        <v>505</v>
      </c>
      <c r="C71" s="326"/>
      <c r="D71" s="331"/>
      <c r="E71" s="320"/>
      <c r="F71" s="319">
        <f t="shared" si="8"/>
        <v>0</v>
      </c>
    </row>
    <row r="72" spans="1:6" s="315" customFormat="1" x14ac:dyDescent="0.2">
      <c r="A72" s="329"/>
      <c r="B72" s="336"/>
      <c r="C72" s="326">
        <v>1.98</v>
      </c>
      <c r="D72" s="331" t="s">
        <v>26</v>
      </c>
      <c r="E72" s="316"/>
      <c r="F72" s="319">
        <f t="shared" si="8"/>
        <v>0</v>
      </c>
    </row>
    <row r="73" spans="1:6" s="315" customFormat="1" x14ac:dyDescent="0.2">
      <c r="A73" s="328"/>
      <c r="B73" s="334"/>
      <c r="C73" s="326"/>
      <c r="D73" s="331"/>
      <c r="E73" s="316"/>
      <c r="F73" s="319">
        <f t="shared" si="8"/>
        <v>0</v>
      </c>
    </row>
    <row r="74" spans="1:6" s="315" customFormat="1" x14ac:dyDescent="0.2">
      <c r="A74" s="324">
        <v>7.7</v>
      </c>
      <c r="B74" s="325" t="s">
        <v>506</v>
      </c>
      <c r="C74" s="326"/>
      <c r="D74" s="327"/>
      <c r="E74" s="316"/>
      <c r="F74" s="319">
        <f t="shared" si="8"/>
        <v>0</v>
      </c>
    </row>
    <row r="75" spans="1:6" s="315" customFormat="1" x14ac:dyDescent="0.2">
      <c r="A75" s="329" t="s">
        <v>529</v>
      </c>
      <c r="B75" s="334" t="s">
        <v>507</v>
      </c>
      <c r="C75" s="326">
        <v>1</v>
      </c>
      <c r="D75" s="327" t="s">
        <v>8</v>
      </c>
      <c r="E75" s="316"/>
      <c r="F75" s="319">
        <f t="shared" si="8"/>
        <v>0</v>
      </c>
    </row>
    <row r="76" spans="1:6" s="315" customFormat="1" x14ac:dyDescent="0.2">
      <c r="A76" s="329" t="s">
        <v>530</v>
      </c>
      <c r="B76" s="334" t="s">
        <v>508</v>
      </c>
      <c r="C76" s="326">
        <v>1</v>
      </c>
      <c r="D76" s="327" t="s">
        <v>8</v>
      </c>
      <c r="E76" s="316"/>
      <c r="F76" s="319">
        <f t="shared" si="8"/>
        <v>0</v>
      </c>
    </row>
    <row r="77" spans="1:6" s="315" customFormat="1" x14ac:dyDescent="0.2">
      <c r="A77" s="329" t="s">
        <v>531</v>
      </c>
      <c r="B77" s="334" t="s">
        <v>509</v>
      </c>
      <c r="C77" s="326">
        <v>1</v>
      </c>
      <c r="D77" s="327" t="s">
        <v>8</v>
      </c>
      <c r="E77" s="316"/>
      <c r="F77" s="319">
        <f t="shared" si="8"/>
        <v>0</v>
      </c>
    </row>
    <row r="78" spans="1:6" s="315" customFormat="1" x14ac:dyDescent="0.2">
      <c r="A78" s="329" t="s">
        <v>532</v>
      </c>
      <c r="B78" s="334" t="s">
        <v>510</v>
      </c>
      <c r="C78" s="326">
        <v>1</v>
      </c>
      <c r="D78" s="327" t="s">
        <v>8</v>
      </c>
      <c r="E78" s="316"/>
      <c r="F78" s="319">
        <f t="shared" si="8"/>
        <v>0</v>
      </c>
    </row>
    <row r="79" spans="1:6" s="315" customFormat="1" x14ac:dyDescent="0.2">
      <c r="A79" s="329" t="s">
        <v>533</v>
      </c>
      <c r="B79" s="334" t="s">
        <v>511</v>
      </c>
      <c r="C79" s="326">
        <v>1</v>
      </c>
      <c r="D79" s="327" t="s">
        <v>8</v>
      </c>
      <c r="E79" s="316"/>
      <c r="F79" s="319">
        <f t="shared" si="8"/>
        <v>0</v>
      </c>
    </row>
    <row r="80" spans="1:6" s="315" customFormat="1" x14ac:dyDescent="0.2">
      <c r="A80" s="329" t="s">
        <v>534</v>
      </c>
      <c r="B80" s="334" t="s">
        <v>512</v>
      </c>
      <c r="C80" s="326">
        <v>1</v>
      </c>
      <c r="D80" s="327" t="s">
        <v>8</v>
      </c>
      <c r="E80" s="316"/>
      <c r="F80" s="319">
        <f t="shared" si="8"/>
        <v>0</v>
      </c>
    </row>
    <row r="81" spans="1:224" s="315" customFormat="1" x14ac:dyDescent="0.2">
      <c r="A81" s="329" t="s">
        <v>535</v>
      </c>
      <c r="B81" s="334" t="s">
        <v>513</v>
      </c>
      <c r="C81" s="326">
        <v>1</v>
      </c>
      <c r="D81" s="327" t="s">
        <v>8</v>
      </c>
      <c r="E81" s="316"/>
      <c r="F81" s="319">
        <f t="shared" si="8"/>
        <v>0</v>
      </c>
    </row>
    <row r="82" spans="1:224" s="315" customFormat="1" x14ac:dyDescent="0.2">
      <c r="A82" s="329" t="s">
        <v>536</v>
      </c>
      <c r="B82" s="334" t="s">
        <v>514</v>
      </c>
      <c r="C82" s="326">
        <v>1</v>
      </c>
      <c r="D82" s="327" t="s">
        <v>8</v>
      </c>
      <c r="E82" s="316"/>
      <c r="F82" s="319">
        <f t="shared" si="8"/>
        <v>0</v>
      </c>
    </row>
    <row r="83" spans="1:224" s="315" customFormat="1" x14ac:dyDescent="0.2">
      <c r="A83" s="329" t="s">
        <v>537</v>
      </c>
      <c r="B83" s="334" t="s">
        <v>515</v>
      </c>
      <c r="C83" s="326">
        <v>1</v>
      </c>
      <c r="D83" s="327" t="s">
        <v>8</v>
      </c>
      <c r="E83" s="316"/>
      <c r="F83" s="319">
        <f t="shared" si="8"/>
        <v>0</v>
      </c>
    </row>
    <row r="84" spans="1:224" s="315" customFormat="1" x14ac:dyDescent="0.2">
      <c r="A84" s="329" t="s">
        <v>538</v>
      </c>
      <c r="B84" s="334" t="s">
        <v>516</v>
      </c>
      <c r="C84" s="326">
        <v>1</v>
      </c>
      <c r="D84" s="327" t="s">
        <v>8</v>
      </c>
      <c r="E84" s="316"/>
      <c r="F84" s="319">
        <f t="shared" si="8"/>
        <v>0</v>
      </c>
    </row>
    <row r="85" spans="1:224" s="315" customFormat="1" x14ac:dyDescent="0.2">
      <c r="A85" s="329" t="s">
        <v>539</v>
      </c>
      <c r="B85" s="334" t="s">
        <v>517</v>
      </c>
      <c r="C85" s="326">
        <v>1</v>
      </c>
      <c r="D85" s="327" t="s">
        <v>8</v>
      </c>
      <c r="E85" s="316"/>
      <c r="F85" s="319">
        <f t="shared" si="8"/>
        <v>0</v>
      </c>
    </row>
    <row r="86" spans="1:224" s="315" customFormat="1" x14ac:dyDescent="0.2">
      <c r="A86" s="324"/>
      <c r="B86" s="330"/>
      <c r="C86" s="326"/>
      <c r="D86" s="331"/>
      <c r="E86" s="316"/>
      <c r="F86" s="319">
        <f t="shared" si="8"/>
        <v>0</v>
      </c>
    </row>
    <row r="87" spans="1:224" s="315" customFormat="1" x14ac:dyDescent="0.2">
      <c r="A87" s="324">
        <v>7.8</v>
      </c>
      <c r="B87" s="332" t="s">
        <v>518</v>
      </c>
      <c r="C87" s="326"/>
      <c r="D87" s="331"/>
      <c r="E87" s="320"/>
      <c r="F87" s="319">
        <f t="shared" si="8"/>
        <v>0</v>
      </c>
    </row>
    <row r="88" spans="1:224" s="315" customFormat="1" x14ac:dyDescent="0.2">
      <c r="A88" s="329" t="s">
        <v>484</v>
      </c>
      <c r="B88" s="330" t="s">
        <v>519</v>
      </c>
      <c r="C88" s="326">
        <v>56.69</v>
      </c>
      <c r="D88" s="331" t="s">
        <v>26</v>
      </c>
      <c r="E88" s="320"/>
      <c r="F88" s="319">
        <f t="shared" si="8"/>
        <v>0</v>
      </c>
    </row>
    <row r="89" spans="1:224" s="315" customFormat="1" x14ac:dyDescent="0.2">
      <c r="A89" s="324"/>
      <c r="B89" s="330"/>
      <c r="C89" s="326"/>
      <c r="D89" s="331"/>
      <c r="E89" s="320"/>
      <c r="F89" s="319">
        <f t="shared" si="8"/>
        <v>0</v>
      </c>
    </row>
    <row r="90" spans="1:224" s="315" customFormat="1" x14ac:dyDescent="0.2">
      <c r="A90" s="324">
        <v>7.9</v>
      </c>
      <c r="B90" s="332" t="s">
        <v>471</v>
      </c>
      <c r="C90" s="326"/>
      <c r="D90" s="331"/>
      <c r="E90" s="320"/>
      <c r="F90" s="319">
        <f t="shared" si="8"/>
        <v>0</v>
      </c>
    </row>
    <row r="91" spans="1:224" s="315" customFormat="1" ht="29.25" customHeight="1" x14ac:dyDescent="0.2">
      <c r="A91" s="329" t="s">
        <v>540</v>
      </c>
      <c r="B91" s="337" t="s">
        <v>472</v>
      </c>
      <c r="C91" s="326">
        <v>1</v>
      </c>
      <c r="D91" s="331" t="s">
        <v>8</v>
      </c>
      <c r="E91" s="320"/>
      <c r="F91" s="319">
        <f t="shared" si="8"/>
        <v>0</v>
      </c>
    </row>
    <row r="92" spans="1:224" s="315" customFormat="1" x14ac:dyDescent="0.2">
      <c r="A92" s="329" t="s">
        <v>541</v>
      </c>
      <c r="B92" s="334" t="s">
        <v>520</v>
      </c>
      <c r="C92" s="326">
        <v>1</v>
      </c>
      <c r="D92" s="327" t="s">
        <v>8</v>
      </c>
      <c r="E92" s="316"/>
      <c r="F92" s="319">
        <f t="shared" si="8"/>
        <v>0</v>
      </c>
    </row>
    <row r="93" spans="1:224" s="314" customFormat="1" x14ac:dyDescent="0.2">
      <c r="A93" s="338"/>
      <c r="B93" s="339"/>
      <c r="C93" s="340"/>
      <c r="D93" s="341"/>
      <c r="E93" s="321"/>
      <c r="F93" s="322"/>
    </row>
    <row r="94" spans="1:224" s="314" customFormat="1" x14ac:dyDescent="0.2">
      <c r="A94" s="342">
        <v>7.1</v>
      </c>
      <c r="B94" s="339" t="s">
        <v>473</v>
      </c>
      <c r="C94" s="343">
        <v>1</v>
      </c>
      <c r="D94" s="341" t="s">
        <v>8</v>
      </c>
      <c r="E94" s="321"/>
      <c r="F94" s="322">
        <f>+E94*C94</f>
        <v>0</v>
      </c>
    </row>
    <row r="95" spans="1:224" s="314" customFormat="1" x14ac:dyDescent="0.2">
      <c r="A95" s="344">
        <v>7.11</v>
      </c>
      <c r="B95" s="339" t="s">
        <v>474</v>
      </c>
      <c r="C95" s="340">
        <v>1</v>
      </c>
      <c r="D95" s="341" t="s">
        <v>8</v>
      </c>
      <c r="E95" s="321"/>
      <c r="F95" s="322">
        <f>+E95*C95</f>
        <v>0</v>
      </c>
    </row>
    <row r="96" spans="1:224" s="110" customFormat="1" ht="15" x14ac:dyDescent="0.2">
      <c r="A96" s="198"/>
      <c r="B96" s="201" t="s">
        <v>451</v>
      </c>
      <c r="C96" s="202"/>
      <c r="D96" s="203"/>
      <c r="E96" s="107"/>
      <c r="F96" s="108">
        <f>SUM(F11:F95)</f>
        <v>0</v>
      </c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  <c r="V96" s="109"/>
      <c r="W96" s="109"/>
      <c r="X96" s="109"/>
      <c r="Y96" s="109"/>
      <c r="Z96" s="109"/>
      <c r="AA96" s="109"/>
      <c r="AB96" s="109"/>
      <c r="AC96" s="109"/>
      <c r="AD96" s="109"/>
      <c r="AE96" s="109"/>
      <c r="AF96" s="109"/>
      <c r="AG96" s="109"/>
      <c r="AH96" s="109"/>
      <c r="AI96" s="109"/>
      <c r="AJ96" s="109"/>
      <c r="AK96" s="109"/>
      <c r="AL96" s="109"/>
      <c r="AM96" s="109"/>
      <c r="AN96" s="109"/>
      <c r="AO96" s="109"/>
      <c r="AP96" s="109"/>
      <c r="AQ96" s="109"/>
      <c r="AR96" s="109"/>
      <c r="AS96" s="109"/>
      <c r="AT96" s="109"/>
      <c r="AU96" s="109"/>
      <c r="AV96" s="109"/>
      <c r="AW96" s="109"/>
      <c r="AX96" s="109"/>
      <c r="AY96" s="109"/>
      <c r="AZ96" s="109"/>
      <c r="BA96" s="109"/>
      <c r="BB96" s="109"/>
      <c r="BC96" s="109"/>
      <c r="BD96" s="109"/>
      <c r="BE96" s="109"/>
      <c r="BF96" s="109"/>
      <c r="BG96" s="109"/>
      <c r="BH96" s="109"/>
      <c r="BI96" s="109"/>
      <c r="BJ96" s="109"/>
      <c r="BK96" s="109"/>
      <c r="BL96" s="109"/>
      <c r="BM96" s="109"/>
      <c r="BN96" s="109"/>
      <c r="BO96" s="109"/>
      <c r="BP96" s="109"/>
      <c r="BQ96" s="109"/>
      <c r="BR96" s="109"/>
      <c r="BS96" s="109"/>
      <c r="BT96" s="109"/>
      <c r="BU96" s="109"/>
      <c r="BV96" s="109"/>
      <c r="BW96" s="109"/>
      <c r="BX96" s="109"/>
      <c r="BY96" s="109"/>
      <c r="BZ96" s="109"/>
      <c r="CA96" s="109"/>
      <c r="CB96" s="109"/>
      <c r="CC96" s="109"/>
      <c r="CD96" s="109"/>
      <c r="CE96" s="109"/>
      <c r="CF96" s="109"/>
      <c r="CG96" s="109"/>
      <c r="CH96" s="109"/>
      <c r="CI96" s="109"/>
      <c r="CJ96" s="109"/>
      <c r="CK96" s="109"/>
      <c r="CL96" s="109"/>
      <c r="CM96" s="109"/>
      <c r="CN96" s="109"/>
      <c r="CO96" s="109"/>
      <c r="CP96" s="109"/>
      <c r="CQ96" s="109"/>
      <c r="CR96" s="109"/>
      <c r="CS96" s="109"/>
      <c r="CT96" s="109"/>
      <c r="CU96" s="109"/>
      <c r="CV96" s="109"/>
      <c r="CW96" s="109"/>
      <c r="CX96" s="109"/>
      <c r="CY96" s="109"/>
      <c r="CZ96" s="109"/>
      <c r="DA96" s="109"/>
      <c r="DB96" s="109"/>
      <c r="DC96" s="109"/>
      <c r="DD96" s="109"/>
      <c r="DE96" s="109"/>
      <c r="DF96" s="109"/>
      <c r="DG96" s="109"/>
      <c r="DH96" s="109"/>
      <c r="DI96" s="109"/>
      <c r="DJ96" s="109"/>
      <c r="DK96" s="109"/>
      <c r="DL96" s="109"/>
      <c r="DM96" s="109"/>
      <c r="DN96" s="109"/>
      <c r="DO96" s="109"/>
      <c r="DP96" s="109"/>
      <c r="DQ96" s="109"/>
      <c r="DR96" s="109"/>
      <c r="DS96" s="109"/>
      <c r="DT96" s="109"/>
      <c r="DU96" s="109"/>
      <c r="DV96" s="109"/>
      <c r="DW96" s="109"/>
      <c r="DX96" s="109"/>
      <c r="DY96" s="109"/>
      <c r="DZ96" s="109"/>
      <c r="EA96" s="109"/>
      <c r="EB96" s="109"/>
      <c r="EC96" s="109"/>
      <c r="ED96" s="109"/>
      <c r="EE96" s="109"/>
      <c r="EF96" s="109"/>
      <c r="EG96" s="109"/>
      <c r="EH96" s="109"/>
      <c r="EI96" s="109"/>
      <c r="EJ96" s="109"/>
      <c r="EK96" s="109"/>
      <c r="EL96" s="109"/>
      <c r="EM96" s="109"/>
      <c r="EN96" s="109"/>
      <c r="EO96" s="109"/>
      <c r="EP96" s="109"/>
      <c r="EQ96" s="109"/>
      <c r="ER96" s="109"/>
      <c r="ES96" s="109"/>
      <c r="ET96" s="109"/>
      <c r="EU96" s="109"/>
      <c r="EV96" s="109"/>
      <c r="EW96" s="109"/>
      <c r="EX96" s="109"/>
      <c r="EY96" s="109"/>
      <c r="EZ96" s="109"/>
      <c r="FA96" s="109"/>
      <c r="FB96" s="109"/>
      <c r="FC96" s="109"/>
      <c r="FD96" s="109"/>
      <c r="FE96" s="109"/>
      <c r="FF96" s="109"/>
      <c r="FG96" s="109"/>
      <c r="FH96" s="109"/>
      <c r="FI96" s="109"/>
      <c r="FJ96" s="109"/>
      <c r="FK96" s="109"/>
      <c r="FL96" s="109"/>
      <c r="FM96" s="109"/>
      <c r="FN96" s="109"/>
      <c r="FO96" s="109"/>
      <c r="FP96" s="109"/>
      <c r="FQ96" s="109"/>
      <c r="FR96" s="109"/>
      <c r="FS96" s="109"/>
      <c r="FT96" s="109"/>
      <c r="FU96" s="109"/>
      <c r="FV96" s="109"/>
      <c r="FW96" s="109"/>
      <c r="FX96" s="109"/>
      <c r="FY96" s="109"/>
      <c r="FZ96" s="109"/>
      <c r="GA96" s="109"/>
      <c r="GB96" s="109"/>
      <c r="GC96" s="109"/>
      <c r="GD96" s="109"/>
      <c r="GE96" s="109"/>
      <c r="GF96" s="109"/>
      <c r="GG96" s="109"/>
      <c r="GH96" s="109"/>
      <c r="GI96" s="109"/>
      <c r="GJ96" s="109"/>
      <c r="GK96" s="109"/>
      <c r="GL96" s="109"/>
      <c r="GM96" s="109"/>
      <c r="GN96" s="109"/>
      <c r="GO96" s="109"/>
      <c r="GP96" s="109"/>
      <c r="GQ96" s="109"/>
      <c r="GR96" s="109"/>
      <c r="GS96" s="109"/>
      <c r="GT96" s="109"/>
      <c r="GU96" s="109"/>
      <c r="GV96" s="109"/>
      <c r="GW96" s="109"/>
      <c r="GX96" s="109"/>
      <c r="GY96" s="109"/>
      <c r="GZ96" s="109"/>
      <c r="HA96" s="109"/>
      <c r="HB96" s="109"/>
      <c r="HC96" s="109"/>
      <c r="HD96" s="109"/>
      <c r="HE96" s="109"/>
      <c r="HF96" s="109"/>
      <c r="HG96" s="109"/>
      <c r="HH96" s="109"/>
      <c r="HI96" s="109"/>
      <c r="HJ96" s="109"/>
      <c r="HK96" s="109"/>
      <c r="HL96" s="109"/>
      <c r="HM96" s="109"/>
      <c r="HN96" s="109"/>
      <c r="HO96" s="109"/>
      <c r="HP96" s="109"/>
    </row>
    <row r="97" spans="1:6" s="171" customFormat="1" x14ac:dyDescent="0.2">
      <c r="A97" s="204"/>
      <c r="B97" s="205"/>
      <c r="C97" s="202"/>
      <c r="D97" s="206"/>
      <c r="E97" s="170"/>
      <c r="F97" s="170"/>
    </row>
    <row r="98" spans="1:6" s="171" customFormat="1" x14ac:dyDescent="0.2">
      <c r="A98" s="207" t="s">
        <v>55</v>
      </c>
      <c r="B98" s="208" t="s">
        <v>412</v>
      </c>
      <c r="C98" s="209"/>
      <c r="D98" s="210"/>
      <c r="E98" s="111"/>
      <c r="F98" s="111"/>
    </row>
    <row r="99" spans="1:6" s="171" customFormat="1" x14ac:dyDescent="0.2">
      <c r="A99" s="207"/>
      <c r="B99" s="210"/>
      <c r="C99" s="209"/>
      <c r="D99" s="210"/>
      <c r="E99" s="111"/>
      <c r="F99" s="111"/>
    </row>
    <row r="100" spans="1:6" s="171" customFormat="1" x14ac:dyDescent="0.2">
      <c r="A100" s="211">
        <v>1</v>
      </c>
      <c r="B100" s="208" t="s">
        <v>328</v>
      </c>
      <c r="C100" s="202"/>
      <c r="D100" s="206"/>
      <c r="E100" s="170"/>
      <c r="F100" s="170"/>
    </row>
    <row r="101" spans="1:6" s="171" customFormat="1" x14ac:dyDescent="0.2">
      <c r="A101" s="212">
        <v>1.1000000000000001</v>
      </c>
      <c r="B101" s="213" t="s">
        <v>329</v>
      </c>
      <c r="C101" s="202">
        <v>8</v>
      </c>
      <c r="D101" s="206" t="s">
        <v>8</v>
      </c>
      <c r="E101" s="170"/>
      <c r="F101" s="170">
        <f>+C101*E101:E101</f>
        <v>0</v>
      </c>
    </row>
    <row r="102" spans="1:6" s="171" customFormat="1" x14ac:dyDescent="0.2">
      <c r="A102" s="212">
        <v>1.2</v>
      </c>
      <c r="B102" s="214" t="s">
        <v>330</v>
      </c>
      <c r="C102" s="202">
        <v>3</v>
      </c>
      <c r="D102" s="206" t="s">
        <v>8</v>
      </c>
      <c r="E102" s="170"/>
      <c r="F102" s="170">
        <f t="shared" ref="F102:F118" si="9">+C102*E102:E102</f>
        <v>0</v>
      </c>
    </row>
    <row r="103" spans="1:6" s="171" customFormat="1" x14ac:dyDescent="0.2">
      <c r="A103" s="212">
        <v>1.3</v>
      </c>
      <c r="B103" s="214" t="s">
        <v>331</v>
      </c>
      <c r="C103" s="202">
        <v>2</v>
      </c>
      <c r="D103" s="206" t="s">
        <v>8</v>
      </c>
      <c r="E103" s="170"/>
      <c r="F103" s="170">
        <f t="shared" si="9"/>
        <v>0</v>
      </c>
    </row>
    <row r="104" spans="1:6" s="171" customFormat="1" x14ac:dyDescent="0.2">
      <c r="A104" s="212">
        <v>1.4</v>
      </c>
      <c r="B104" s="215" t="s">
        <v>332</v>
      </c>
      <c r="C104" s="202">
        <v>1</v>
      </c>
      <c r="D104" s="206" t="s">
        <v>8</v>
      </c>
      <c r="E104" s="170"/>
      <c r="F104" s="170">
        <f t="shared" si="9"/>
        <v>0</v>
      </c>
    </row>
    <row r="105" spans="1:6" s="171" customFormat="1" x14ac:dyDescent="0.2">
      <c r="A105" s="212">
        <v>1.5</v>
      </c>
      <c r="B105" s="214" t="s">
        <v>333</v>
      </c>
      <c r="C105" s="202">
        <v>1</v>
      </c>
      <c r="D105" s="206" t="s">
        <v>8</v>
      </c>
      <c r="E105" s="170"/>
      <c r="F105" s="170">
        <f t="shared" si="9"/>
        <v>0</v>
      </c>
    </row>
    <row r="106" spans="1:6" s="171" customFormat="1" x14ac:dyDescent="0.2">
      <c r="A106" s="212">
        <v>1.6</v>
      </c>
      <c r="B106" s="214" t="s">
        <v>334</v>
      </c>
      <c r="C106" s="202">
        <v>4</v>
      </c>
      <c r="D106" s="206" t="s">
        <v>8</v>
      </c>
      <c r="E106" s="170"/>
      <c r="F106" s="170">
        <f t="shared" si="9"/>
        <v>0</v>
      </c>
    </row>
    <row r="107" spans="1:6" s="171" customFormat="1" x14ac:dyDescent="0.2">
      <c r="A107" s="212">
        <v>1.7</v>
      </c>
      <c r="B107" s="214" t="s">
        <v>335</v>
      </c>
      <c r="C107" s="202">
        <v>2</v>
      </c>
      <c r="D107" s="206" t="s">
        <v>8</v>
      </c>
      <c r="E107" s="170"/>
      <c r="F107" s="170">
        <f t="shared" si="9"/>
        <v>0</v>
      </c>
    </row>
    <row r="108" spans="1:6" s="171" customFormat="1" x14ac:dyDescent="0.2">
      <c r="A108" s="212">
        <v>1.8</v>
      </c>
      <c r="B108" s="214" t="s">
        <v>336</v>
      </c>
      <c r="C108" s="202">
        <v>11</v>
      </c>
      <c r="D108" s="206" t="s">
        <v>8</v>
      </c>
      <c r="E108" s="170"/>
      <c r="F108" s="170">
        <f t="shared" si="9"/>
        <v>0</v>
      </c>
    </row>
    <row r="109" spans="1:6" s="171" customFormat="1" x14ac:dyDescent="0.2">
      <c r="A109" s="212">
        <v>1.9</v>
      </c>
      <c r="B109" s="214" t="s">
        <v>337</v>
      </c>
      <c r="C109" s="202">
        <v>11</v>
      </c>
      <c r="D109" s="206" t="s">
        <v>8</v>
      </c>
      <c r="E109" s="170"/>
      <c r="F109" s="170">
        <f t="shared" si="9"/>
        <v>0</v>
      </c>
    </row>
    <row r="110" spans="1:6" s="171" customFormat="1" ht="25.5" x14ac:dyDescent="0.2">
      <c r="A110" s="198">
        <v>1.1000000000000001</v>
      </c>
      <c r="B110" s="214" t="s">
        <v>338</v>
      </c>
      <c r="C110" s="202">
        <v>3</v>
      </c>
      <c r="D110" s="206" t="s">
        <v>8</v>
      </c>
      <c r="E110" s="170"/>
      <c r="F110" s="170">
        <f t="shared" si="9"/>
        <v>0</v>
      </c>
    </row>
    <row r="111" spans="1:6" s="171" customFormat="1" x14ac:dyDescent="0.2">
      <c r="A111" s="204">
        <v>1.1100000000000001</v>
      </c>
      <c r="B111" s="205" t="s">
        <v>339</v>
      </c>
      <c r="C111" s="202">
        <v>3</v>
      </c>
      <c r="D111" s="206" t="s">
        <v>8</v>
      </c>
      <c r="E111" s="170"/>
      <c r="F111" s="170">
        <f t="shared" si="9"/>
        <v>0</v>
      </c>
    </row>
    <row r="112" spans="1:6" s="171" customFormat="1" x14ac:dyDescent="0.2">
      <c r="A112" s="198">
        <v>1.1200000000000001</v>
      </c>
      <c r="B112" s="205" t="s">
        <v>340</v>
      </c>
      <c r="C112" s="202">
        <v>3</v>
      </c>
      <c r="D112" s="206" t="s">
        <v>8</v>
      </c>
      <c r="E112" s="170"/>
      <c r="F112" s="170">
        <f t="shared" si="9"/>
        <v>0</v>
      </c>
    </row>
    <row r="113" spans="1:6" s="171" customFormat="1" x14ac:dyDescent="0.2">
      <c r="A113" s="204">
        <v>1.1299999999999999</v>
      </c>
      <c r="B113" s="214" t="s">
        <v>341</v>
      </c>
      <c r="C113" s="202">
        <v>7220</v>
      </c>
      <c r="D113" s="206" t="s">
        <v>342</v>
      </c>
      <c r="E113" s="170"/>
      <c r="F113" s="170">
        <f t="shared" si="9"/>
        <v>0</v>
      </c>
    </row>
    <row r="114" spans="1:6" s="171" customFormat="1" x14ac:dyDescent="0.2">
      <c r="A114" s="198">
        <v>1.1399999999999999</v>
      </c>
      <c r="B114" s="216" t="s">
        <v>343</v>
      </c>
      <c r="C114" s="202">
        <v>1</v>
      </c>
      <c r="D114" s="206" t="s">
        <v>8</v>
      </c>
      <c r="E114" s="170"/>
      <c r="F114" s="170">
        <f t="shared" si="9"/>
        <v>0</v>
      </c>
    </row>
    <row r="115" spans="1:6" s="171" customFormat="1" ht="25.5" x14ac:dyDescent="0.2">
      <c r="A115" s="204">
        <v>1.1499999999999999</v>
      </c>
      <c r="B115" s="214" t="s">
        <v>344</v>
      </c>
      <c r="C115" s="202">
        <v>1</v>
      </c>
      <c r="D115" s="206" t="s">
        <v>8</v>
      </c>
      <c r="E115" s="170"/>
      <c r="F115" s="170">
        <f t="shared" si="9"/>
        <v>0</v>
      </c>
    </row>
    <row r="116" spans="1:6" s="171" customFormat="1" x14ac:dyDescent="0.2">
      <c r="A116" s="198">
        <v>1.1599999999999999</v>
      </c>
      <c r="B116" s="214" t="s">
        <v>345</v>
      </c>
      <c r="C116" s="202">
        <v>11</v>
      </c>
      <c r="D116" s="206" t="s">
        <v>8</v>
      </c>
      <c r="E116" s="170"/>
      <c r="F116" s="170">
        <f t="shared" si="9"/>
        <v>0</v>
      </c>
    </row>
    <row r="117" spans="1:6" s="171" customFormat="1" x14ac:dyDescent="0.2">
      <c r="A117" s="204">
        <v>1.17</v>
      </c>
      <c r="B117" s="214" t="s">
        <v>346</v>
      </c>
      <c r="C117" s="202">
        <v>11</v>
      </c>
      <c r="D117" s="206" t="s">
        <v>8</v>
      </c>
      <c r="E117" s="170"/>
      <c r="F117" s="170">
        <f t="shared" si="9"/>
        <v>0</v>
      </c>
    </row>
    <row r="118" spans="1:6" s="171" customFormat="1" x14ac:dyDescent="0.2">
      <c r="A118" s="198">
        <v>1.18</v>
      </c>
      <c r="B118" s="214" t="s">
        <v>347</v>
      </c>
      <c r="C118" s="202">
        <v>1</v>
      </c>
      <c r="D118" s="206" t="s">
        <v>8</v>
      </c>
      <c r="E118" s="170"/>
      <c r="F118" s="170">
        <f t="shared" si="9"/>
        <v>0</v>
      </c>
    </row>
    <row r="119" spans="1:6" s="171" customFormat="1" x14ac:dyDescent="0.2">
      <c r="A119" s="198"/>
      <c r="B119" s="214"/>
      <c r="C119" s="202"/>
      <c r="D119" s="206"/>
      <c r="E119" s="170"/>
      <c r="F119" s="170"/>
    </row>
    <row r="120" spans="1:6" s="171" customFormat="1" x14ac:dyDescent="0.2">
      <c r="A120" s="211">
        <v>2</v>
      </c>
      <c r="B120" s="208" t="s">
        <v>348</v>
      </c>
      <c r="C120" s="184"/>
      <c r="D120" s="206"/>
      <c r="E120" s="170"/>
      <c r="F120" s="170"/>
    </row>
    <row r="121" spans="1:6" s="171" customFormat="1" ht="76.5" x14ac:dyDescent="0.2">
      <c r="A121" s="212">
        <v>2.1</v>
      </c>
      <c r="B121" s="216" t="s">
        <v>349</v>
      </c>
      <c r="C121" s="202">
        <v>3</v>
      </c>
      <c r="D121" s="206" t="s">
        <v>54</v>
      </c>
      <c r="E121" s="170"/>
      <c r="F121" s="170">
        <f>+C121*E121</f>
        <v>0</v>
      </c>
    </row>
    <row r="122" spans="1:6" s="171" customFormat="1" ht="76.5" x14ac:dyDescent="0.2">
      <c r="A122" s="212">
        <v>2.2000000000000002</v>
      </c>
      <c r="B122" s="216" t="s">
        <v>350</v>
      </c>
      <c r="C122" s="202">
        <v>2</v>
      </c>
      <c r="D122" s="206" t="s">
        <v>54</v>
      </c>
      <c r="E122" s="170"/>
      <c r="F122" s="170">
        <f t="shared" ref="F122:F133" si="10">+C122*E122</f>
        <v>0</v>
      </c>
    </row>
    <row r="123" spans="1:6" s="171" customFormat="1" ht="76.5" x14ac:dyDescent="0.2">
      <c r="A123" s="212">
        <v>2.2999999999999998</v>
      </c>
      <c r="B123" s="216" t="s">
        <v>351</v>
      </c>
      <c r="C123" s="202">
        <v>15</v>
      </c>
      <c r="D123" s="206" t="s">
        <v>54</v>
      </c>
      <c r="E123" s="170"/>
      <c r="F123" s="170">
        <f t="shared" si="10"/>
        <v>0</v>
      </c>
    </row>
    <row r="124" spans="1:6" s="171" customFormat="1" ht="89.25" x14ac:dyDescent="0.2">
      <c r="A124" s="212">
        <v>2.2999999999999998</v>
      </c>
      <c r="B124" s="216" t="s">
        <v>352</v>
      </c>
      <c r="C124" s="202">
        <v>2</v>
      </c>
      <c r="D124" s="206" t="s">
        <v>54</v>
      </c>
      <c r="E124" s="170"/>
      <c r="F124" s="170">
        <f t="shared" si="10"/>
        <v>0</v>
      </c>
    </row>
    <row r="125" spans="1:6" s="171" customFormat="1" ht="89.25" x14ac:dyDescent="0.2">
      <c r="A125" s="212">
        <v>2.4</v>
      </c>
      <c r="B125" s="216" t="s">
        <v>353</v>
      </c>
      <c r="C125" s="202">
        <v>2</v>
      </c>
      <c r="D125" s="206" t="s">
        <v>54</v>
      </c>
      <c r="E125" s="170"/>
      <c r="F125" s="170">
        <f t="shared" si="10"/>
        <v>0</v>
      </c>
    </row>
    <row r="126" spans="1:6" s="171" customFormat="1" ht="76.5" x14ac:dyDescent="0.2">
      <c r="A126" s="212">
        <v>2.5</v>
      </c>
      <c r="B126" s="216" t="s">
        <v>354</v>
      </c>
      <c r="C126" s="202">
        <v>2.5</v>
      </c>
      <c r="D126" s="206" t="s">
        <v>54</v>
      </c>
      <c r="E126" s="170"/>
      <c r="F126" s="170">
        <f t="shared" si="10"/>
        <v>0</v>
      </c>
    </row>
    <row r="127" spans="1:6" s="171" customFormat="1" ht="89.25" x14ac:dyDescent="0.2">
      <c r="A127" s="212">
        <v>2.6</v>
      </c>
      <c r="B127" s="216" t="s">
        <v>355</v>
      </c>
      <c r="C127" s="202">
        <v>2</v>
      </c>
      <c r="D127" s="206" t="s">
        <v>54</v>
      </c>
      <c r="E127" s="170"/>
      <c r="F127" s="170">
        <f t="shared" si="10"/>
        <v>0</v>
      </c>
    </row>
    <row r="128" spans="1:6" s="171" customFormat="1" ht="63.75" x14ac:dyDescent="0.2">
      <c r="A128" s="212">
        <v>2.7</v>
      </c>
      <c r="B128" s="216" t="s">
        <v>356</v>
      </c>
      <c r="C128" s="202">
        <v>3</v>
      </c>
      <c r="D128" s="206" t="s">
        <v>54</v>
      </c>
      <c r="E128" s="170"/>
      <c r="F128" s="170">
        <f t="shared" si="10"/>
        <v>0</v>
      </c>
    </row>
    <row r="129" spans="1:6" s="171" customFormat="1" ht="76.5" x14ac:dyDescent="0.2">
      <c r="A129" s="212">
        <v>2.8</v>
      </c>
      <c r="B129" s="216" t="s">
        <v>357</v>
      </c>
      <c r="C129" s="202">
        <v>730</v>
      </c>
      <c r="D129" s="206" t="s">
        <v>342</v>
      </c>
      <c r="E129" s="170"/>
      <c r="F129" s="170">
        <f t="shared" si="10"/>
        <v>0</v>
      </c>
    </row>
    <row r="130" spans="1:6" s="171" customFormat="1" ht="63.75" x14ac:dyDescent="0.2">
      <c r="A130" s="212">
        <v>2.9</v>
      </c>
      <c r="B130" s="216" t="s">
        <v>358</v>
      </c>
      <c r="C130" s="202">
        <v>10</v>
      </c>
      <c r="D130" s="206" t="s">
        <v>342</v>
      </c>
      <c r="E130" s="170"/>
      <c r="F130" s="170">
        <f t="shared" si="10"/>
        <v>0</v>
      </c>
    </row>
    <row r="131" spans="1:6" s="171" customFormat="1" ht="76.5" x14ac:dyDescent="0.2">
      <c r="A131" s="204">
        <v>2.1</v>
      </c>
      <c r="B131" s="216" t="s">
        <v>359</v>
      </c>
      <c r="C131" s="202">
        <v>12</v>
      </c>
      <c r="D131" s="206" t="s">
        <v>342</v>
      </c>
      <c r="E131" s="170"/>
      <c r="F131" s="170">
        <f t="shared" si="10"/>
        <v>0</v>
      </c>
    </row>
    <row r="132" spans="1:6" s="171" customFormat="1" ht="63.75" x14ac:dyDescent="0.2">
      <c r="A132" s="204">
        <v>2.11</v>
      </c>
      <c r="B132" s="216" t="s">
        <v>360</v>
      </c>
      <c r="C132" s="202">
        <v>330</v>
      </c>
      <c r="D132" s="206" t="s">
        <v>342</v>
      </c>
      <c r="E132" s="170"/>
      <c r="F132" s="170">
        <f t="shared" si="10"/>
        <v>0</v>
      </c>
    </row>
    <row r="133" spans="1:6" s="171" customFormat="1" ht="63.75" x14ac:dyDescent="0.2">
      <c r="A133" s="204">
        <v>2.12</v>
      </c>
      <c r="B133" s="216" t="s">
        <v>361</v>
      </c>
      <c r="C133" s="202">
        <v>100</v>
      </c>
      <c r="D133" s="206" t="s">
        <v>342</v>
      </c>
      <c r="E133" s="170"/>
      <c r="F133" s="170">
        <f t="shared" si="10"/>
        <v>0</v>
      </c>
    </row>
    <row r="134" spans="1:6" s="171" customFormat="1" x14ac:dyDescent="0.2">
      <c r="A134" s="204"/>
      <c r="B134" s="216"/>
      <c r="C134" s="202"/>
      <c r="D134" s="206"/>
      <c r="E134" s="170"/>
      <c r="F134" s="170"/>
    </row>
    <row r="135" spans="1:6" s="171" customFormat="1" x14ac:dyDescent="0.2">
      <c r="A135" s="211">
        <v>3</v>
      </c>
      <c r="B135" s="208" t="s">
        <v>468</v>
      </c>
      <c r="C135" s="202"/>
      <c r="D135" s="206"/>
      <c r="E135" s="170"/>
      <c r="F135" s="170"/>
    </row>
    <row r="136" spans="1:6" s="171" customFormat="1" ht="44.25" x14ac:dyDescent="0.2">
      <c r="A136" s="212">
        <v>3.1</v>
      </c>
      <c r="B136" s="345" t="s">
        <v>552</v>
      </c>
      <c r="C136" s="202">
        <v>1</v>
      </c>
      <c r="D136" s="206" t="s">
        <v>8</v>
      </c>
      <c r="E136" s="170"/>
      <c r="F136" s="170">
        <f>+C136*E136:E136</f>
        <v>0</v>
      </c>
    </row>
    <row r="137" spans="1:6" s="171" customFormat="1" ht="51" x14ac:dyDescent="0.2">
      <c r="A137" s="212">
        <v>3.2</v>
      </c>
      <c r="B137" s="214" t="s">
        <v>362</v>
      </c>
      <c r="C137" s="202">
        <v>1</v>
      </c>
      <c r="D137" s="206" t="s">
        <v>8</v>
      </c>
      <c r="E137" s="170"/>
      <c r="F137" s="170">
        <f>+C137*E137:E137</f>
        <v>0</v>
      </c>
    </row>
    <row r="138" spans="1:6" s="171" customFormat="1" x14ac:dyDescent="0.2">
      <c r="A138" s="212">
        <v>3.3</v>
      </c>
      <c r="B138" s="214" t="s">
        <v>363</v>
      </c>
      <c r="C138" s="202">
        <v>1</v>
      </c>
      <c r="D138" s="206" t="s">
        <v>8</v>
      </c>
      <c r="E138" s="170"/>
      <c r="F138" s="170">
        <f t="shared" ref="F138:F176" si="11">+C138*E138:E138</f>
        <v>0</v>
      </c>
    </row>
    <row r="139" spans="1:6" s="171" customFormat="1" x14ac:dyDescent="0.2">
      <c r="A139" s="212">
        <v>3.4</v>
      </c>
      <c r="B139" s="214" t="s">
        <v>364</v>
      </c>
      <c r="C139" s="202">
        <v>1</v>
      </c>
      <c r="D139" s="206" t="s">
        <v>8</v>
      </c>
      <c r="E139" s="170"/>
      <c r="F139" s="170">
        <f t="shared" si="11"/>
        <v>0</v>
      </c>
    </row>
    <row r="140" spans="1:6" s="171" customFormat="1" x14ac:dyDescent="0.2">
      <c r="A140" s="212">
        <v>3.5</v>
      </c>
      <c r="B140" s="214" t="s">
        <v>365</v>
      </c>
      <c r="C140" s="202">
        <v>1</v>
      </c>
      <c r="D140" s="206" t="s">
        <v>8</v>
      </c>
      <c r="E140" s="170"/>
      <c r="F140" s="170">
        <f t="shared" si="11"/>
        <v>0</v>
      </c>
    </row>
    <row r="141" spans="1:6" s="171" customFormat="1" x14ac:dyDescent="0.2">
      <c r="A141" s="212">
        <v>3.6</v>
      </c>
      <c r="B141" s="205" t="s">
        <v>366</v>
      </c>
      <c r="C141" s="202">
        <v>1</v>
      </c>
      <c r="D141" s="206" t="s">
        <v>8</v>
      </c>
      <c r="E141" s="170"/>
      <c r="F141" s="170">
        <f t="shared" si="11"/>
        <v>0</v>
      </c>
    </row>
    <row r="142" spans="1:6" s="171" customFormat="1" x14ac:dyDescent="0.2">
      <c r="A142" s="212">
        <v>3.7</v>
      </c>
      <c r="B142" s="205" t="s">
        <v>367</v>
      </c>
      <c r="C142" s="202">
        <v>4</v>
      </c>
      <c r="D142" s="206" t="s">
        <v>8</v>
      </c>
      <c r="E142" s="170"/>
      <c r="F142" s="170">
        <f t="shared" si="11"/>
        <v>0</v>
      </c>
    </row>
    <row r="143" spans="1:6" s="171" customFormat="1" x14ac:dyDescent="0.2">
      <c r="A143" s="212">
        <v>3.8</v>
      </c>
      <c r="B143" s="205" t="s">
        <v>368</v>
      </c>
      <c r="C143" s="202">
        <v>4</v>
      </c>
      <c r="D143" s="206" t="s">
        <v>8</v>
      </c>
      <c r="E143" s="170"/>
      <c r="F143" s="170">
        <f t="shared" si="11"/>
        <v>0</v>
      </c>
    </row>
    <row r="144" spans="1:6" s="171" customFormat="1" x14ac:dyDescent="0.2">
      <c r="A144" s="313">
        <v>3.9</v>
      </c>
      <c r="B144" s="205" t="s">
        <v>369</v>
      </c>
      <c r="C144" s="202">
        <v>2</v>
      </c>
      <c r="D144" s="206" t="s">
        <v>8</v>
      </c>
      <c r="E144" s="170"/>
      <c r="F144" s="170">
        <f t="shared" si="11"/>
        <v>0</v>
      </c>
    </row>
    <row r="145" spans="1:6" s="312" customFormat="1" ht="25.5" x14ac:dyDescent="0.2">
      <c r="A145" s="308">
        <v>3.1</v>
      </c>
      <c r="B145" s="309" t="s">
        <v>544</v>
      </c>
      <c r="C145" s="221">
        <v>1</v>
      </c>
      <c r="D145" s="310" t="s">
        <v>8</v>
      </c>
      <c r="E145" s="311"/>
      <c r="F145" s="311">
        <f>+C145*E145:E145</f>
        <v>0</v>
      </c>
    </row>
    <row r="146" spans="1:6" s="312" customFormat="1" ht="25.5" x14ac:dyDescent="0.2">
      <c r="A146" s="308">
        <v>3.11</v>
      </c>
      <c r="B146" s="309" t="s">
        <v>543</v>
      </c>
      <c r="C146" s="221">
        <v>1</v>
      </c>
      <c r="D146" s="310" t="s">
        <v>8</v>
      </c>
      <c r="E146" s="311"/>
      <c r="F146" s="311">
        <f t="shared" si="11"/>
        <v>0</v>
      </c>
    </row>
    <row r="147" spans="1:6" s="312" customFormat="1" ht="38.25" x14ac:dyDescent="0.2">
      <c r="A147" s="308">
        <v>3.12</v>
      </c>
      <c r="B147" s="309" t="s">
        <v>545</v>
      </c>
      <c r="C147" s="221">
        <v>1</v>
      </c>
      <c r="D147" s="310" t="s">
        <v>8</v>
      </c>
      <c r="E147" s="311"/>
      <c r="F147" s="311">
        <f t="shared" si="11"/>
        <v>0</v>
      </c>
    </row>
    <row r="148" spans="1:6" s="171" customFormat="1" x14ac:dyDescent="0.2">
      <c r="A148" s="204"/>
      <c r="B148" s="205"/>
      <c r="C148" s="202"/>
      <c r="D148" s="206"/>
      <c r="E148" s="170"/>
      <c r="F148" s="311">
        <f t="shared" si="11"/>
        <v>0</v>
      </c>
    </row>
    <row r="149" spans="1:6" s="171" customFormat="1" x14ac:dyDescent="0.2">
      <c r="A149" s="211">
        <v>4</v>
      </c>
      <c r="B149" s="208" t="s">
        <v>467</v>
      </c>
      <c r="C149" s="202"/>
      <c r="D149" s="206"/>
      <c r="E149" s="170"/>
      <c r="F149" s="311">
        <f t="shared" si="11"/>
        <v>0</v>
      </c>
    </row>
    <row r="150" spans="1:6" s="171" customFormat="1" x14ac:dyDescent="0.2">
      <c r="A150" s="212">
        <v>4.0999999999999996</v>
      </c>
      <c r="B150" s="205" t="s">
        <v>366</v>
      </c>
      <c r="C150" s="202">
        <v>1</v>
      </c>
      <c r="D150" s="206" t="s">
        <v>8</v>
      </c>
      <c r="E150" s="170"/>
      <c r="F150" s="170">
        <f t="shared" si="11"/>
        <v>0</v>
      </c>
    </row>
    <row r="151" spans="1:6" s="171" customFormat="1" x14ac:dyDescent="0.2">
      <c r="A151" s="212">
        <v>4.2</v>
      </c>
      <c r="B151" s="205" t="s">
        <v>367</v>
      </c>
      <c r="C151" s="221">
        <v>2</v>
      </c>
      <c r="D151" s="206" t="s">
        <v>8</v>
      </c>
      <c r="E151" s="170"/>
      <c r="F151" s="170">
        <f t="shared" si="11"/>
        <v>0</v>
      </c>
    </row>
    <row r="152" spans="1:6" s="171" customFormat="1" x14ac:dyDescent="0.2">
      <c r="A152" s="212">
        <v>4.3</v>
      </c>
      <c r="B152" s="205" t="s">
        <v>368</v>
      </c>
      <c r="C152" s="221">
        <v>2</v>
      </c>
      <c r="D152" s="206" t="s">
        <v>8</v>
      </c>
      <c r="E152" s="170"/>
      <c r="F152" s="170">
        <f t="shared" si="11"/>
        <v>0</v>
      </c>
    </row>
    <row r="153" spans="1:6" s="171" customFormat="1" x14ac:dyDescent="0.2">
      <c r="A153" s="212">
        <v>4.4000000000000004</v>
      </c>
      <c r="B153" s="205" t="s">
        <v>369</v>
      </c>
      <c r="C153" s="202">
        <v>2</v>
      </c>
      <c r="D153" s="206" t="s">
        <v>8</v>
      </c>
      <c r="E153" s="170"/>
      <c r="F153" s="170">
        <f t="shared" si="11"/>
        <v>0</v>
      </c>
    </row>
    <row r="154" spans="1:6" s="171" customFormat="1" x14ac:dyDescent="0.2">
      <c r="A154" s="212"/>
      <c r="B154" s="205"/>
      <c r="C154" s="202"/>
      <c r="D154" s="206"/>
      <c r="E154" s="170"/>
      <c r="F154" s="170"/>
    </row>
    <row r="155" spans="1:6" s="171" customFormat="1" x14ac:dyDescent="0.2">
      <c r="A155" s="211">
        <v>5</v>
      </c>
      <c r="B155" s="208" t="s">
        <v>370</v>
      </c>
      <c r="C155" s="217"/>
      <c r="D155" s="206"/>
      <c r="E155" s="170"/>
      <c r="F155" s="170"/>
    </row>
    <row r="156" spans="1:6" s="171" customFormat="1" ht="25.5" x14ac:dyDescent="0.2">
      <c r="A156" s="212">
        <v>5.0999999999999996</v>
      </c>
      <c r="B156" s="205" t="s">
        <v>371</v>
      </c>
      <c r="C156" s="202">
        <v>3</v>
      </c>
      <c r="D156" s="206" t="s">
        <v>8</v>
      </c>
      <c r="E156" s="170"/>
      <c r="F156" s="170">
        <f t="shared" si="11"/>
        <v>0</v>
      </c>
    </row>
    <row r="157" spans="1:6" s="171" customFormat="1" x14ac:dyDescent="0.2">
      <c r="A157" s="212">
        <v>5.2</v>
      </c>
      <c r="B157" s="205" t="s">
        <v>372</v>
      </c>
      <c r="C157" s="202">
        <v>3</v>
      </c>
      <c r="D157" s="206" t="s">
        <v>8</v>
      </c>
      <c r="E157" s="170"/>
      <c r="F157" s="170">
        <f t="shared" si="11"/>
        <v>0</v>
      </c>
    </row>
    <row r="158" spans="1:6" s="171" customFormat="1" x14ac:dyDescent="0.2">
      <c r="A158" s="212">
        <v>5.3</v>
      </c>
      <c r="B158" s="205" t="s">
        <v>553</v>
      </c>
      <c r="C158" s="202">
        <v>3</v>
      </c>
      <c r="D158" s="206" t="s">
        <v>8</v>
      </c>
      <c r="E158" s="170"/>
      <c r="F158" s="170">
        <f t="shared" si="11"/>
        <v>0</v>
      </c>
    </row>
    <row r="159" spans="1:6" s="171" customFormat="1" x14ac:dyDescent="0.2">
      <c r="A159" s="204"/>
      <c r="B159" s="205"/>
      <c r="C159" s="202"/>
      <c r="D159" s="206"/>
      <c r="E159" s="170"/>
      <c r="F159" s="170"/>
    </row>
    <row r="160" spans="1:6" s="171" customFormat="1" x14ac:dyDescent="0.2">
      <c r="A160" s="218">
        <v>5.4</v>
      </c>
      <c r="B160" s="208" t="s">
        <v>373</v>
      </c>
      <c r="C160" s="202"/>
      <c r="D160" s="206"/>
      <c r="E160" s="170"/>
      <c r="F160" s="170"/>
    </row>
    <row r="161" spans="1:6" s="171" customFormat="1" ht="38.25" x14ac:dyDescent="0.2">
      <c r="A161" s="204" t="s">
        <v>413</v>
      </c>
      <c r="B161" s="205" t="s">
        <v>374</v>
      </c>
      <c r="C161" s="202">
        <v>3</v>
      </c>
      <c r="D161" s="206" t="s">
        <v>8</v>
      </c>
      <c r="E161" s="170"/>
      <c r="F161" s="170">
        <f t="shared" si="11"/>
        <v>0</v>
      </c>
    </row>
    <row r="162" spans="1:6" s="171" customFormat="1" ht="51" x14ac:dyDescent="0.2">
      <c r="A162" s="204" t="s">
        <v>414</v>
      </c>
      <c r="B162" s="205" t="s">
        <v>375</v>
      </c>
      <c r="C162" s="202">
        <v>1</v>
      </c>
      <c r="D162" s="206" t="s">
        <v>8</v>
      </c>
      <c r="E162" s="170"/>
      <c r="F162" s="170">
        <f t="shared" si="11"/>
        <v>0</v>
      </c>
    </row>
    <row r="163" spans="1:6" s="171" customFormat="1" x14ac:dyDescent="0.2">
      <c r="A163" s="204" t="s">
        <v>415</v>
      </c>
      <c r="B163" s="205" t="s">
        <v>376</v>
      </c>
      <c r="C163" s="202">
        <v>3</v>
      </c>
      <c r="D163" s="206" t="s">
        <v>8</v>
      </c>
      <c r="E163" s="170"/>
      <c r="F163" s="170">
        <f t="shared" si="11"/>
        <v>0</v>
      </c>
    </row>
    <row r="164" spans="1:6" s="171" customFormat="1" x14ac:dyDescent="0.2">
      <c r="A164" s="204" t="s">
        <v>416</v>
      </c>
      <c r="B164" s="205" t="s">
        <v>377</v>
      </c>
      <c r="C164" s="202">
        <v>3</v>
      </c>
      <c r="D164" s="206" t="s">
        <v>8</v>
      </c>
      <c r="E164" s="170"/>
      <c r="F164" s="170">
        <f t="shared" si="11"/>
        <v>0</v>
      </c>
    </row>
    <row r="165" spans="1:6" s="171" customFormat="1" ht="25.5" x14ac:dyDescent="0.2">
      <c r="A165" s="204" t="s">
        <v>417</v>
      </c>
      <c r="B165" s="205" t="s">
        <v>378</v>
      </c>
      <c r="C165" s="202">
        <v>3</v>
      </c>
      <c r="D165" s="206" t="s">
        <v>8</v>
      </c>
      <c r="E165" s="170"/>
      <c r="F165" s="170">
        <f t="shared" si="11"/>
        <v>0</v>
      </c>
    </row>
    <row r="166" spans="1:6" s="171" customFormat="1" x14ac:dyDescent="0.2">
      <c r="A166" s="204" t="s">
        <v>418</v>
      </c>
      <c r="B166" s="205" t="s">
        <v>379</v>
      </c>
      <c r="C166" s="202">
        <v>3</v>
      </c>
      <c r="D166" s="206" t="s">
        <v>8</v>
      </c>
      <c r="E166" s="170"/>
      <c r="F166" s="170">
        <f t="shared" si="11"/>
        <v>0</v>
      </c>
    </row>
    <row r="167" spans="1:6" s="171" customFormat="1" x14ac:dyDescent="0.2">
      <c r="A167" s="204" t="s">
        <v>419</v>
      </c>
      <c r="B167" s="205" t="s">
        <v>380</v>
      </c>
      <c r="C167" s="202">
        <v>1</v>
      </c>
      <c r="D167" s="206" t="s">
        <v>8</v>
      </c>
      <c r="E167" s="170"/>
      <c r="F167" s="170">
        <f t="shared" si="11"/>
        <v>0</v>
      </c>
    </row>
    <row r="168" spans="1:6" s="171" customFormat="1" x14ac:dyDescent="0.2">
      <c r="A168" s="204" t="s">
        <v>420</v>
      </c>
      <c r="B168" s="205" t="s">
        <v>381</v>
      </c>
      <c r="C168" s="202">
        <v>3</v>
      </c>
      <c r="D168" s="206" t="s">
        <v>8</v>
      </c>
      <c r="E168" s="170"/>
      <c r="F168" s="170">
        <f t="shared" si="11"/>
        <v>0</v>
      </c>
    </row>
    <row r="169" spans="1:6" s="171" customFormat="1" x14ac:dyDescent="0.2">
      <c r="A169" s="204" t="s">
        <v>421</v>
      </c>
      <c r="B169" s="205" t="s">
        <v>382</v>
      </c>
      <c r="C169" s="202">
        <v>1</v>
      </c>
      <c r="D169" s="206" t="s">
        <v>8</v>
      </c>
      <c r="E169" s="170"/>
      <c r="F169" s="170">
        <f t="shared" si="11"/>
        <v>0</v>
      </c>
    </row>
    <row r="170" spans="1:6" s="171" customFormat="1" x14ac:dyDescent="0.2">
      <c r="A170" s="204" t="s">
        <v>422</v>
      </c>
      <c r="B170" s="205" t="s">
        <v>383</v>
      </c>
      <c r="C170" s="202">
        <v>3</v>
      </c>
      <c r="D170" s="206" t="s">
        <v>8</v>
      </c>
      <c r="E170" s="170"/>
      <c r="F170" s="170">
        <f t="shared" si="11"/>
        <v>0</v>
      </c>
    </row>
    <row r="171" spans="1:6" s="171" customFormat="1" x14ac:dyDescent="0.2">
      <c r="A171" s="204" t="s">
        <v>423</v>
      </c>
      <c r="B171" s="205" t="s">
        <v>384</v>
      </c>
      <c r="C171" s="202">
        <v>3</v>
      </c>
      <c r="D171" s="206" t="s">
        <v>8</v>
      </c>
      <c r="E171" s="170"/>
      <c r="F171" s="170">
        <f t="shared" si="11"/>
        <v>0</v>
      </c>
    </row>
    <row r="172" spans="1:6" s="171" customFormat="1" x14ac:dyDescent="0.2">
      <c r="A172" s="204" t="s">
        <v>424</v>
      </c>
      <c r="B172" s="205" t="s">
        <v>385</v>
      </c>
      <c r="C172" s="202">
        <v>3</v>
      </c>
      <c r="D172" s="206" t="s">
        <v>8</v>
      </c>
      <c r="E172" s="170"/>
      <c r="F172" s="170">
        <f t="shared" si="11"/>
        <v>0</v>
      </c>
    </row>
    <row r="173" spans="1:6" s="171" customFormat="1" x14ac:dyDescent="0.2">
      <c r="A173" s="204" t="s">
        <v>425</v>
      </c>
      <c r="B173" s="205" t="s">
        <v>386</v>
      </c>
      <c r="C173" s="202">
        <v>1</v>
      </c>
      <c r="D173" s="206" t="s">
        <v>8</v>
      </c>
      <c r="E173" s="170"/>
      <c r="F173" s="170">
        <f t="shared" si="11"/>
        <v>0</v>
      </c>
    </row>
    <row r="174" spans="1:6" s="171" customFormat="1" x14ac:dyDescent="0.2">
      <c r="A174" s="204" t="s">
        <v>426</v>
      </c>
      <c r="B174" s="205" t="s">
        <v>387</v>
      </c>
      <c r="C174" s="202">
        <v>3</v>
      </c>
      <c r="D174" s="206" t="s">
        <v>8</v>
      </c>
      <c r="E174" s="170"/>
      <c r="F174" s="170">
        <f t="shared" si="11"/>
        <v>0</v>
      </c>
    </row>
    <row r="175" spans="1:6" s="171" customFormat="1" ht="17.25" customHeight="1" x14ac:dyDescent="0.2">
      <c r="A175" s="204" t="s">
        <v>427</v>
      </c>
      <c r="B175" s="205" t="s">
        <v>388</v>
      </c>
      <c r="C175" s="202">
        <v>15</v>
      </c>
      <c r="D175" s="206" t="s">
        <v>54</v>
      </c>
      <c r="E175" s="170"/>
      <c r="F175" s="170">
        <f t="shared" si="11"/>
        <v>0</v>
      </c>
    </row>
    <row r="176" spans="1:6" s="171" customFormat="1" x14ac:dyDescent="0.2">
      <c r="A176" s="204" t="s">
        <v>428</v>
      </c>
      <c r="B176" s="205" t="s">
        <v>389</v>
      </c>
      <c r="C176" s="202">
        <v>1</v>
      </c>
      <c r="D176" s="206" t="s">
        <v>8</v>
      </c>
      <c r="E176" s="170"/>
      <c r="F176" s="170">
        <f t="shared" si="11"/>
        <v>0</v>
      </c>
    </row>
    <row r="177" spans="1:224" s="110" customFormat="1" ht="15" x14ac:dyDescent="0.2">
      <c r="A177" s="198"/>
      <c r="B177" s="201" t="s">
        <v>452</v>
      </c>
      <c r="C177" s="202"/>
      <c r="D177" s="203"/>
      <c r="E177" s="107"/>
      <c r="F177" s="108">
        <f>SUM(F100:F176)</f>
        <v>0</v>
      </c>
      <c r="G177" s="109"/>
      <c r="H177" s="109"/>
      <c r="I177" s="109"/>
      <c r="J177" s="109"/>
      <c r="K177" s="109"/>
      <c r="L177" s="109"/>
      <c r="M177" s="109"/>
      <c r="N177" s="109"/>
      <c r="O177" s="109"/>
      <c r="P177" s="109"/>
      <c r="Q177" s="109"/>
      <c r="R177" s="109"/>
      <c r="S177" s="109"/>
      <c r="T177" s="109"/>
      <c r="U177" s="109"/>
      <c r="V177" s="109"/>
      <c r="W177" s="109"/>
      <c r="X177" s="109"/>
      <c r="Y177" s="109"/>
      <c r="Z177" s="109"/>
      <c r="AA177" s="109"/>
      <c r="AB177" s="109"/>
      <c r="AC177" s="109"/>
      <c r="AD177" s="109"/>
      <c r="AE177" s="109"/>
      <c r="AF177" s="109"/>
      <c r="AG177" s="109"/>
      <c r="AH177" s="109"/>
      <c r="AI177" s="109"/>
      <c r="AJ177" s="109"/>
      <c r="AK177" s="109"/>
      <c r="AL177" s="109"/>
      <c r="AM177" s="109"/>
      <c r="AN177" s="109"/>
      <c r="AO177" s="109"/>
      <c r="AP177" s="109"/>
      <c r="AQ177" s="109"/>
      <c r="AR177" s="109"/>
      <c r="AS177" s="109"/>
      <c r="AT177" s="109"/>
      <c r="AU177" s="109"/>
      <c r="AV177" s="109"/>
      <c r="AW177" s="109"/>
      <c r="AX177" s="109"/>
      <c r="AY177" s="109"/>
      <c r="AZ177" s="109"/>
      <c r="BA177" s="109"/>
      <c r="BB177" s="109"/>
      <c r="BC177" s="109"/>
      <c r="BD177" s="109"/>
      <c r="BE177" s="109"/>
      <c r="BF177" s="109"/>
      <c r="BG177" s="109"/>
      <c r="BH177" s="109"/>
      <c r="BI177" s="109"/>
      <c r="BJ177" s="109"/>
      <c r="BK177" s="109"/>
      <c r="BL177" s="109"/>
      <c r="BM177" s="109"/>
      <c r="BN177" s="109"/>
      <c r="BO177" s="109"/>
      <c r="BP177" s="109"/>
      <c r="BQ177" s="109"/>
      <c r="BR177" s="109"/>
      <c r="BS177" s="109"/>
      <c r="BT177" s="109"/>
      <c r="BU177" s="109"/>
      <c r="BV177" s="109"/>
      <c r="BW177" s="109"/>
      <c r="BX177" s="109"/>
      <c r="BY177" s="109"/>
      <c r="BZ177" s="109"/>
      <c r="CA177" s="109"/>
      <c r="CB177" s="109"/>
      <c r="CC177" s="109"/>
      <c r="CD177" s="109"/>
      <c r="CE177" s="109"/>
      <c r="CF177" s="109"/>
      <c r="CG177" s="109"/>
      <c r="CH177" s="109"/>
      <c r="CI177" s="109"/>
      <c r="CJ177" s="109"/>
      <c r="CK177" s="109"/>
      <c r="CL177" s="109"/>
      <c r="CM177" s="109"/>
      <c r="CN177" s="109"/>
      <c r="CO177" s="109"/>
      <c r="CP177" s="109"/>
      <c r="CQ177" s="109"/>
      <c r="CR177" s="109"/>
      <c r="CS177" s="109"/>
      <c r="CT177" s="109"/>
      <c r="CU177" s="109"/>
      <c r="CV177" s="109"/>
      <c r="CW177" s="109"/>
      <c r="CX177" s="109"/>
      <c r="CY177" s="109"/>
      <c r="CZ177" s="109"/>
      <c r="DA177" s="109"/>
      <c r="DB177" s="109"/>
      <c r="DC177" s="109"/>
      <c r="DD177" s="109"/>
      <c r="DE177" s="109"/>
      <c r="DF177" s="109"/>
      <c r="DG177" s="109"/>
      <c r="DH177" s="109"/>
      <c r="DI177" s="109"/>
      <c r="DJ177" s="109"/>
      <c r="DK177" s="109"/>
      <c r="DL177" s="109"/>
      <c r="DM177" s="109"/>
      <c r="DN177" s="109"/>
      <c r="DO177" s="109"/>
      <c r="DP177" s="109"/>
      <c r="DQ177" s="109"/>
      <c r="DR177" s="109"/>
      <c r="DS177" s="109"/>
      <c r="DT177" s="109"/>
      <c r="DU177" s="109"/>
      <c r="DV177" s="109"/>
      <c r="DW177" s="109"/>
      <c r="DX177" s="109"/>
      <c r="DY177" s="109"/>
      <c r="DZ177" s="109"/>
      <c r="EA177" s="109"/>
      <c r="EB177" s="109"/>
      <c r="EC177" s="109"/>
      <c r="ED177" s="109"/>
      <c r="EE177" s="109"/>
      <c r="EF177" s="109"/>
      <c r="EG177" s="109"/>
      <c r="EH177" s="109"/>
      <c r="EI177" s="109"/>
      <c r="EJ177" s="109"/>
      <c r="EK177" s="109"/>
      <c r="EL177" s="109"/>
      <c r="EM177" s="109"/>
      <c r="EN177" s="109"/>
      <c r="EO177" s="109"/>
      <c r="EP177" s="109"/>
      <c r="EQ177" s="109"/>
      <c r="ER177" s="109"/>
      <c r="ES177" s="109"/>
      <c r="ET177" s="109"/>
      <c r="EU177" s="109"/>
      <c r="EV177" s="109"/>
      <c r="EW177" s="109"/>
      <c r="EX177" s="109"/>
      <c r="EY177" s="109"/>
      <c r="EZ177" s="109"/>
      <c r="FA177" s="109"/>
      <c r="FB177" s="109"/>
      <c r="FC177" s="109"/>
      <c r="FD177" s="109"/>
      <c r="FE177" s="109"/>
      <c r="FF177" s="109"/>
      <c r="FG177" s="109"/>
      <c r="FH177" s="109"/>
      <c r="FI177" s="109"/>
      <c r="FJ177" s="109"/>
      <c r="FK177" s="109"/>
      <c r="FL177" s="109"/>
      <c r="FM177" s="109"/>
      <c r="FN177" s="109"/>
      <c r="FO177" s="109"/>
      <c r="FP177" s="109"/>
      <c r="FQ177" s="109"/>
      <c r="FR177" s="109"/>
      <c r="FS177" s="109"/>
      <c r="FT177" s="109"/>
      <c r="FU177" s="109"/>
      <c r="FV177" s="109"/>
      <c r="FW177" s="109"/>
      <c r="FX177" s="109"/>
      <c r="FY177" s="109"/>
      <c r="FZ177" s="109"/>
      <c r="GA177" s="109"/>
      <c r="GB177" s="109"/>
      <c r="GC177" s="109"/>
      <c r="GD177" s="109"/>
      <c r="GE177" s="109"/>
      <c r="GF177" s="109"/>
      <c r="GG177" s="109"/>
      <c r="GH177" s="109"/>
      <c r="GI177" s="109"/>
      <c r="GJ177" s="109"/>
      <c r="GK177" s="109"/>
      <c r="GL177" s="109"/>
      <c r="GM177" s="109"/>
      <c r="GN177" s="109"/>
      <c r="GO177" s="109"/>
      <c r="GP177" s="109"/>
      <c r="GQ177" s="109"/>
      <c r="GR177" s="109"/>
      <c r="GS177" s="109"/>
      <c r="GT177" s="109"/>
      <c r="GU177" s="109"/>
      <c r="GV177" s="109"/>
      <c r="GW177" s="109"/>
      <c r="GX177" s="109"/>
      <c r="GY177" s="109"/>
      <c r="GZ177" s="109"/>
      <c r="HA177" s="109"/>
      <c r="HB177" s="109"/>
      <c r="HC177" s="109"/>
      <c r="HD177" s="109"/>
      <c r="HE177" s="109"/>
      <c r="HF177" s="109"/>
      <c r="HG177" s="109"/>
      <c r="HH177" s="109"/>
      <c r="HI177" s="109"/>
      <c r="HJ177" s="109"/>
      <c r="HK177" s="109"/>
      <c r="HL177" s="109"/>
      <c r="HM177" s="109"/>
      <c r="HN177" s="109"/>
      <c r="HO177" s="109"/>
      <c r="HP177" s="109"/>
    </row>
    <row r="178" spans="1:224" s="110" customFormat="1" ht="15" x14ac:dyDescent="0.2">
      <c r="A178" s="219"/>
      <c r="B178" s="220"/>
      <c r="C178" s="221"/>
      <c r="D178" s="222"/>
      <c r="E178" s="112"/>
      <c r="F178" s="113"/>
      <c r="G178" s="109"/>
      <c r="H178" s="109"/>
      <c r="I178" s="109"/>
      <c r="J178" s="109"/>
      <c r="K178" s="109"/>
      <c r="L178" s="109"/>
      <c r="M178" s="109"/>
      <c r="N178" s="109"/>
      <c r="O178" s="109"/>
      <c r="P178" s="109"/>
      <c r="Q178" s="109"/>
      <c r="R178" s="109"/>
      <c r="S178" s="109"/>
      <c r="T178" s="109"/>
      <c r="U178" s="109"/>
      <c r="V178" s="109"/>
      <c r="W178" s="109"/>
      <c r="X178" s="109"/>
      <c r="Y178" s="109"/>
      <c r="Z178" s="109"/>
      <c r="AA178" s="109"/>
      <c r="AB178" s="109"/>
      <c r="AC178" s="109"/>
      <c r="AD178" s="109"/>
      <c r="AE178" s="109"/>
      <c r="AF178" s="109"/>
      <c r="AG178" s="109"/>
      <c r="AH178" s="109"/>
      <c r="AI178" s="109"/>
      <c r="AJ178" s="109"/>
      <c r="AK178" s="109"/>
      <c r="AL178" s="109"/>
      <c r="AM178" s="109"/>
      <c r="AN178" s="109"/>
      <c r="AO178" s="109"/>
      <c r="AP178" s="109"/>
      <c r="AQ178" s="109"/>
      <c r="AR178" s="109"/>
      <c r="AS178" s="109"/>
      <c r="AT178" s="109"/>
      <c r="AU178" s="109"/>
      <c r="AV178" s="109"/>
      <c r="AW178" s="109"/>
      <c r="AX178" s="109"/>
      <c r="AY178" s="109"/>
      <c r="AZ178" s="109"/>
      <c r="BA178" s="109"/>
      <c r="BB178" s="109"/>
      <c r="BC178" s="109"/>
      <c r="BD178" s="109"/>
      <c r="BE178" s="109"/>
      <c r="BF178" s="109"/>
      <c r="BG178" s="109"/>
      <c r="BH178" s="109"/>
      <c r="BI178" s="109"/>
      <c r="BJ178" s="109"/>
      <c r="BK178" s="109"/>
      <c r="BL178" s="109"/>
      <c r="BM178" s="109"/>
      <c r="BN178" s="109"/>
      <c r="BO178" s="109"/>
      <c r="BP178" s="109"/>
      <c r="BQ178" s="109"/>
      <c r="BR178" s="109"/>
      <c r="BS178" s="109"/>
      <c r="BT178" s="109"/>
      <c r="BU178" s="109"/>
      <c r="BV178" s="109"/>
      <c r="BW178" s="109"/>
      <c r="BX178" s="109"/>
      <c r="BY178" s="109"/>
      <c r="BZ178" s="109"/>
      <c r="CA178" s="109"/>
      <c r="CB178" s="109"/>
      <c r="CC178" s="109"/>
      <c r="CD178" s="109"/>
      <c r="CE178" s="109"/>
      <c r="CF178" s="109"/>
      <c r="CG178" s="109"/>
      <c r="CH178" s="109"/>
      <c r="CI178" s="109"/>
      <c r="CJ178" s="109"/>
      <c r="CK178" s="109"/>
      <c r="CL178" s="109"/>
      <c r="CM178" s="109"/>
      <c r="CN178" s="109"/>
      <c r="CO178" s="109"/>
      <c r="CP178" s="109"/>
      <c r="CQ178" s="109"/>
      <c r="CR178" s="109"/>
      <c r="CS178" s="109"/>
      <c r="CT178" s="109"/>
      <c r="CU178" s="109"/>
      <c r="CV178" s="109"/>
      <c r="CW178" s="109"/>
      <c r="CX178" s="109"/>
      <c r="CY178" s="109"/>
      <c r="CZ178" s="109"/>
      <c r="DA178" s="109"/>
      <c r="DB178" s="109"/>
      <c r="DC178" s="109"/>
      <c r="DD178" s="109"/>
      <c r="DE178" s="109"/>
      <c r="DF178" s="109"/>
      <c r="DG178" s="109"/>
      <c r="DH178" s="109"/>
      <c r="DI178" s="109"/>
      <c r="DJ178" s="109"/>
      <c r="DK178" s="109"/>
      <c r="DL178" s="109"/>
      <c r="DM178" s="109"/>
      <c r="DN178" s="109"/>
      <c r="DO178" s="109"/>
      <c r="DP178" s="109"/>
      <c r="DQ178" s="109"/>
      <c r="DR178" s="109"/>
      <c r="DS178" s="109"/>
      <c r="DT178" s="109"/>
      <c r="DU178" s="109"/>
      <c r="DV178" s="109"/>
      <c r="DW178" s="109"/>
      <c r="DX178" s="109"/>
      <c r="DY178" s="109"/>
      <c r="DZ178" s="109"/>
      <c r="EA178" s="109"/>
      <c r="EB178" s="109"/>
      <c r="EC178" s="109"/>
      <c r="ED178" s="109"/>
      <c r="EE178" s="109"/>
      <c r="EF178" s="109"/>
      <c r="EG178" s="109"/>
      <c r="EH178" s="109"/>
      <c r="EI178" s="109"/>
      <c r="EJ178" s="109"/>
      <c r="EK178" s="109"/>
      <c r="EL178" s="109"/>
      <c r="EM178" s="109"/>
      <c r="EN178" s="109"/>
      <c r="EO178" s="109"/>
      <c r="EP178" s="109"/>
      <c r="EQ178" s="109"/>
      <c r="ER178" s="109"/>
      <c r="ES178" s="109"/>
      <c r="ET178" s="109"/>
      <c r="EU178" s="109"/>
      <c r="EV178" s="109"/>
      <c r="EW178" s="109"/>
      <c r="EX178" s="109"/>
      <c r="EY178" s="109"/>
      <c r="EZ178" s="109"/>
      <c r="FA178" s="109"/>
      <c r="FB178" s="109"/>
      <c r="FC178" s="109"/>
      <c r="FD178" s="109"/>
      <c r="FE178" s="109"/>
      <c r="FF178" s="109"/>
      <c r="FG178" s="109"/>
      <c r="FH178" s="109"/>
      <c r="FI178" s="109"/>
      <c r="FJ178" s="109"/>
      <c r="FK178" s="109"/>
      <c r="FL178" s="109"/>
      <c r="FM178" s="109"/>
      <c r="FN178" s="109"/>
      <c r="FO178" s="109"/>
      <c r="FP178" s="109"/>
      <c r="FQ178" s="109"/>
      <c r="FR178" s="109"/>
      <c r="FS178" s="109"/>
      <c r="FT178" s="109"/>
      <c r="FU178" s="109"/>
      <c r="FV178" s="109"/>
      <c r="FW178" s="109"/>
      <c r="FX178" s="109"/>
      <c r="FY178" s="109"/>
      <c r="FZ178" s="109"/>
      <c r="GA178" s="109"/>
      <c r="GB178" s="109"/>
      <c r="GC178" s="109"/>
      <c r="GD178" s="109"/>
      <c r="GE178" s="109"/>
      <c r="GF178" s="109"/>
      <c r="GG178" s="109"/>
      <c r="GH178" s="109"/>
      <c r="GI178" s="109"/>
      <c r="GJ178" s="109"/>
      <c r="GK178" s="109"/>
      <c r="GL178" s="109"/>
      <c r="GM178" s="109"/>
      <c r="GN178" s="109"/>
      <c r="GO178" s="109"/>
      <c r="GP178" s="109"/>
      <c r="GQ178" s="109"/>
      <c r="GR178" s="109"/>
      <c r="GS178" s="109"/>
      <c r="GT178" s="109"/>
      <c r="GU178" s="109"/>
      <c r="GV178" s="109"/>
      <c r="GW178" s="109"/>
      <c r="GX178" s="109"/>
      <c r="GY178" s="109"/>
      <c r="GZ178" s="109"/>
      <c r="HA178" s="109"/>
      <c r="HB178" s="109"/>
      <c r="HC178" s="109"/>
      <c r="HD178" s="109"/>
      <c r="HE178" s="109"/>
      <c r="HF178" s="109"/>
      <c r="HG178" s="109"/>
      <c r="HH178" s="109"/>
      <c r="HI178" s="109"/>
      <c r="HJ178" s="109"/>
      <c r="HK178" s="109"/>
      <c r="HL178" s="109"/>
      <c r="HM178" s="109"/>
      <c r="HN178" s="109"/>
      <c r="HO178" s="109"/>
      <c r="HP178" s="109"/>
    </row>
    <row r="179" spans="1:224" x14ac:dyDescent="0.2">
      <c r="A179" s="223" t="s">
        <v>56</v>
      </c>
      <c r="B179" s="224" t="s">
        <v>74</v>
      </c>
      <c r="C179" s="182"/>
      <c r="D179" s="223"/>
      <c r="E179" s="105"/>
      <c r="F179" s="105"/>
    </row>
    <row r="180" spans="1:224" x14ac:dyDescent="0.2">
      <c r="A180" s="223"/>
      <c r="B180" s="223"/>
      <c r="C180" s="182"/>
      <c r="D180" s="223"/>
      <c r="E180" s="105"/>
      <c r="F180" s="105"/>
    </row>
    <row r="181" spans="1:224" x14ac:dyDescent="0.2">
      <c r="A181" s="225">
        <v>1</v>
      </c>
      <c r="B181" s="226" t="s">
        <v>18</v>
      </c>
      <c r="C181" s="198">
        <v>3993</v>
      </c>
      <c r="D181" s="227" t="s">
        <v>54</v>
      </c>
      <c r="E181" s="114"/>
      <c r="F181" s="114">
        <f t="shared" ref="F181:F187" si="12">ROUND((C181*E181),2)</f>
        <v>0</v>
      </c>
    </row>
    <row r="182" spans="1:224" x14ac:dyDescent="0.2">
      <c r="A182" s="228"/>
      <c r="B182" s="226"/>
      <c r="C182" s="198"/>
      <c r="D182" s="227"/>
      <c r="E182" s="114"/>
      <c r="F182" s="114">
        <f t="shared" si="12"/>
        <v>0</v>
      </c>
    </row>
    <row r="183" spans="1:224" x14ac:dyDescent="0.2">
      <c r="A183" s="229">
        <v>2</v>
      </c>
      <c r="B183" s="230" t="s">
        <v>86</v>
      </c>
      <c r="C183" s="198"/>
      <c r="D183" s="227"/>
      <c r="E183" s="114"/>
      <c r="F183" s="114">
        <f t="shared" si="12"/>
        <v>0</v>
      </c>
    </row>
    <row r="184" spans="1:224" x14ac:dyDescent="0.2">
      <c r="A184" s="228">
        <v>2.1</v>
      </c>
      <c r="B184" s="226" t="s">
        <v>83</v>
      </c>
      <c r="C184" s="198">
        <v>7986</v>
      </c>
      <c r="D184" s="227" t="s">
        <v>54</v>
      </c>
      <c r="E184" s="114"/>
      <c r="F184" s="114">
        <f t="shared" si="12"/>
        <v>0</v>
      </c>
    </row>
    <row r="185" spans="1:224" x14ac:dyDescent="0.2">
      <c r="A185" s="228">
        <v>2.1</v>
      </c>
      <c r="B185" s="226" t="s">
        <v>84</v>
      </c>
      <c r="C185" s="198">
        <v>3993</v>
      </c>
      <c r="D185" s="227" t="s">
        <v>26</v>
      </c>
      <c r="E185" s="114"/>
      <c r="F185" s="114">
        <f t="shared" si="12"/>
        <v>0</v>
      </c>
    </row>
    <row r="186" spans="1:224" x14ac:dyDescent="0.2">
      <c r="A186" s="228">
        <v>2.2999999999999998</v>
      </c>
      <c r="B186" s="226" t="s">
        <v>85</v>
      </c>
      <c r="C186" s="184">
        <v>249.56</v>
      </c>
      <c r="D186" s="227" t="s">
        <v>6</v>
      </c>
      <c r="E186" s="114"/>
      <c r="F186" s="114">
        <f t="shared" si="12"/>
        <v>0</v>
      </c>
    </row>
    <row r="187" spans="1:224" x14ac:dyDescent="0.2">
      <c r="A187" s="228"/>
      <c r="B187" s="226"/>
      <c r="C187" s="198"/>
      <c r="D187" s="227"/>
      <c r="E187" s="114"/>
      <c r="F187" s="114">
        <f t="shared" si="12"/>
        <v>0</v>
      </c>
    </row>
    <row r="188" spans="1:224" s="121" customFormat="1" x14ac:dyDescent="0.2">
      <c r="A188" s="91">
        <v>3</v>
      </c>
      <c r="B188" s="231" t="s">
        <v>271</v>
      </c>
      <c r="C188" s="198"/>
      <c r="D188" s="232"/>
      <c r="E188" s="86"/>
      <c r="F188" s="120">
        <f t="shared" ref="F188:F189" si="13">+ROUND(C188*E188,2)</f>
        <v>0</v>
      </c>
    </row>
    <row r="189" spans="1:224" s="121" customFormat="1" x14ac:dyDescent="0.2">
      <c r="A189" s="90">
        <v>3.1</v>
      </c>
      <c r="B189" s="50" t="s">
        <v>65</v>
      </c>
      <c r="C189" s="198">
        <v>4132.76</v>
      </c>
      <c r="D189" s="232" t="s">
        <v>6</v>
      </c>
      <c r="E189" s="86"/>
      <c r="F189" s="120">
        <f t="shared" si="13"/>
        <v>0</v>
      </c>
    </row>
    <row r="190" spans="1:224" s="121" customFormat="1" x14ac:dyDescent="0.2">
      <c r="A190" s="233">
        <v>3.2</v>
      </c>
      <c r="B190" s="233" t="s">
        <v>272</v>
      </c>
      <c r="C190" s="184">
        <v>3993</v>
      </c>
      <c r="D190" s="232" t="s">
        <v>26</v>
      </c>
      <c r="E190" s="116"/>
      <c r="F190" s="117">
        <f>ROUND(E190*C190,2)</f>
        <v>0</v>
      </c>
    </row>
    <row r="191" spans="1:224" s="121" customFormat="1" x14ac:dyDescent="0.2">
      <c r="A191" s="90">
        <v>3.3</v>
      </c>
      <c r="B191" s="52" t="s">
        <v>17</v>
      </c>
      <c r="C191" s="198">
        <v>299.48</v>
      </c>
      <c r="D191" s="232" t="s">
        <v>6</v>
      </c>
      <c r="E191" s="86"/>
      <c r="F191" s="120">
        <f t="shared" ref="F191:F195" si="14">+ROUND(C191*E191,2)</f>
        <v>0</v>
      </c>
    </row>
    <row r="192" spans="1:224" s="121" customFormat="1" ht="38.25" x14ac:dyDescent="0.2">
      <c r="A192" s="233">
        <v>3.4</v>
      </c>
      <c r="B192" s="234" t="s">
        <v>273</v>
      </c>
      <c r="C192" s="198">
        <v>862.35</v>
      </c>
      <c r="D192" s="232" t="s">
        <v>6</v>
      </c>
      <c r="E192" s="172"/>
      <c r="F192" s="120">
        <f t="shared" si="14"/>
        <v>0</v>
      </c>
    </row>
    <row r="193" spans="1:6" s="121" customFormat="1" ht="25.5" x14ac:dyDescent="0.2">
      <c r="A193" s="90">
        <v>3.5</v>
      </c>
      <c r="B193" s="235" t="s">
        <v>87</v>
      </c>
      <c r="C193" s="198">
        <v>3449.4</v>
      </c>
      <c r="D193" s="232" t="s">
        <v>6</v>
      </c>
      <c r="E193" s="86"/>
      <c r="F193" s="120">
        <f t="shared" si="14"/>
        <v>0</v>
      </c>
    </row>
    <row r="194" spans="1:6" s="121" customFormat="1" ht="25.5" x14ac:dyDescent="0.2">
      <c r="A194" s="233">
        <v>3.6</v>
      </c>
      <c r="B194" s="234" t="s">
        <v>549</v>
      </c>
      <c r="C194" s="198">
        <v>4959.3100000000004</v>
      </c>
      <c r="D194" s="232" t="s">
        <v>6</v>
      </c>
      <c r="E194" s="86"/>
      <c r="F194" s="120">
        <f t="shared" si="14"/>
        <v>0</v>
      </c>
    </row>
    <row r="195" spans="1:6" s="121" customFormat="1" x14ac:dyDescent="0.2">
      <c r="A195" s="236"/>
      <c r="B195" s="52"/>
      <c r="C195" s="198"/>
      <c r="D195" s="232"/>
      <c r="E195" s="86"/>
      <c r="F195" s="120">
        <f t="shared" si="14"/>
        <v>0</v>
      </c>
    </row>
    <row r="196" spans="1:6" x14ac:dyDescent="0.2">
      <c r="A196" s="237">
        <v>4</v>
      </c>
      <c r="B196" s="230" t="s">
        <v>22</v>
      </c>
      <c r="C196" s="184"/>
      <c r="D196" s="227"/>
      <c r="E196" s="114"/>
      <c r="F196" s="114">
        <f>ROUND((C196*E196),2)</f>
        <v>0</v>
      </c>
    </row>
    <row r="197" spans="1:6" x14ac:dyDescent="0.2">
      <c r="A197" s="238">
        <v>4.0999999999999996</v>
      </c>
      <c r="B197" s="226" t="s">
        <v>60</v>
      </c>
      <c r="C197" s="184">
        <v>4112.79</v>
      </c>
      <c r="D197" s="227" t="s">
        <v>54</v>
      </c>
      <c r="E197" s="114"/>
      <c r="F197" s="114">
        <f>ROUND((C197*E197),2)</f>
        <v>0</v>
      </c>
    </row>
    <row r="198" spans="1:6" x14ac:dyDescent="0.2">
      <c r="A198" s="238"/>
      <c r="B198" s="226"/>
      <c r="C198" s="184"/>
      <c r="D198" s="227"/>
      <c r="E198" s="114"/>
      <c r="F198" s="114"/>
    </row>
    <row r="199" spans="1:6" x14ac:dyDescent="0.2">
      <c r="A199" s="237">
        <v>5</v>
      </c>
      <c r="B199" s="230" t="s">
        <v>23</v>
      </c>
      <c r="C199" s="184"/>
      <c r="D199" s="227"/>
      <c r="E199" s="114"/>
      <c r="F199" s="114">
        <f>ROUND((C199*E199),2)</f>
        <v>0</v>
      </c>
    </row>
    <row r="200" spans="1:6" x14ac:dyDescent="0.2">
      <c r="A200" s="238">
        <v>5.0999999999999996</v>
      </c>
      <c r="B200" s="226" t="s">
        <v>60</v>
      </c>
      <c r="C200" s="184">
        <v>4112.79</v>
      </c>
      <c r="D200" s="227" t="s">
        <v>54</v>
      </c>
      <c r="E200" s="114"/>
      <c r="F200" s="114">
        <f>ROUND((C200*E200),2)</f>
        <v>0</v>
      </c>
    </row>
    <row r="201" spans="1:6" x14ac:dyDescent="0.2">
      <c r="A201" s="223"/>
      <c r="B201" s="223"/>
      <c r="C201" s="182"/>
      <c r="D201" s="223"/>
      <c r="E201" s="105"/>
      <c r="F201" s="114">
        <f t="shared" ref="F201:F205" si="15">ROUND((C201*E201),2)</f>
        <v>0</v>
      </c>
    </row>
    <row r="202" spans="1:6" x14ac:dyDescent="0.2">
      <c r="A202" s="239">
        <v>6</v>
      </c>
      <c r="B202" s="224" t="s">
        <v>75</v>
      </c>
      <c r="C202" s="182"/>
      <c r="D202" s="223"/>
      <c r="E202" s="105"/>
      <c r="F202" s="114">
        <f t="shared" si="15"/>
        <v>0</v>
      </c>
    </row>
    <row r="203" spans="1:6" ht="25.5" x14ac:dyDescent="0.2">
      <c r="A203" s="240">
        <v>6.1</v>
      </c>
      <c r="B203" s="50" t="s">
        <v>76</v>
      </c>
      <c r="C203" s="188">
        <v>20</v>
      </c>
      <c r="D203" s="241" t="s">
        <v>8</v>
      </c>
      <c r="E203" s="118"/>
      <c r="F203" s="114">
        <f>ROUND((C203*E203),2)</f>
        <v>0</v>
      </c>
    </row>
    <row r="204" spans="1:6" ht="25.5" x14ac:dyDescent="0.2">
      <c r="A204" s="240">
        <v>6.2</v>
      </c>
      <c r="B204" s="50" t="s">
        <v>77</v>
      </c>
      <c r="C204" s="188">
        <v>10</v>
      </c>
      <c r="D204" s="241" t="s">
        <v>8</v>
      </c>
      <c r="E204" s="118"/>
      <c r="F204" s="114">
        <f t="shared" si="15"/>
        <v>0</v>
      </c>
    </row>
    <row r="205" spans="1:6" x14ac:dyDescent="0.2">
      <c r="A205" s="240">
        <v>6.3</v>
      </c>
      <c r="B205" s="242" t="s">
        <v>78</v>
      </c>
      <c r="C205" s="188">
        <v>60</v>
      </c>
      <c r="D205" s="241" t="s">
        <v>8</v>
      </c>
      <c r="E205" s="118"/>
      <c r="F205" s="114">
        <f t="shared" si="15"/>
        <v>0</v>
      </c>
    </row>
    <row r="206" spans="1:6" ht="25.5" x14ac:dyDescent="0.2">
      <c r="A206" s="240">
        <v>6.4</v>
      </c>
      <c r="B206" s="50" t="s">
        <v>79</v>
      </c>
      <c r="C206" s="188">
        <v>5</v>
      </c>
      <c r="D206" s="241" t="s">
        <v>6</v>
      </c>
      <c r="E206" s="118"/>
      <c r="F206" s="114">
        <f>ROUND((C206*E206),2)</f>
        <v>0</v>
      </c>
    </row>
    <row r="207" spans="1:6" x14ac:dyDescent="0.2">
      <c r="A207" s="223"/>
      <c r="B207" s="223"/>
      <c r="C207" s="182"/>
      <c r="D207" s="223"/>
      <c r="E207" s="105"/>
      <c r="F207" s="105"/>
    </row>
    <row r="208" spans="1:6" x14ac:dyDescent="0.2">
      <c r="A208" s="239">
        <v>7</v>
      </c>
      <c r="B208" s="224" t="s">
        <v>80</v>
      </c>
      <c r="C208" s="182"/>
      <c r="D208" s="223"/>
      <c r="E208" s="105"/>
      <c r="F208" s="105"/>
    </row>
    <row r="209" spans="1:6" x14ac:dyDescent="0.2">
      <c r="A209" s="240">
        <v>7.1</v>
      </c>
      <c r="B209" s="50" t="s">
        <v>81</v>
      </c>
      <c r="C209" s="188">
        <v>4</v>
      </c>
      <c r="D209" s="241" t="s">
        <v>8</v>
      </c>
      <c r="E209" s="118"/>
      <c r="F209" s="114">
        <f t="shared" ref="F209:F210" si="16">ROUND((C209*E209),2)</f>
        <v>0</v>
      </c>
    </row>
    <row r="210" spans="1:6" x14ac:dyDescent="0.2">
      <c r="A210" s="240">
        <v>7.2</v>
      </c>
      <c r="B210" s="242" t="s">
        <v>82</v>
      </c>
      <c r="C210" s="188">
        <v>4</v>
      </c>
      <c r="D210" s="241" t="s">
        <v>8</v>
      </c>
      <c r="E210" s="118"/>
      <c r="F210" s="114">
        <f t="shared" si="16"/>
        <v>0</v>
      </c>
    </row>
    <row r="211" spans="1:6" x14ac:dyDescent="0.2">
      <c r="A211" s="243"/>
      <c r="B211" s="244"/>
      <c r="C211" s="98"/>
      <c r="D211" s="203"/>
      <c r="E211" s="120"/>
      <c r="F211" s="114"/>
    </row>
    <row r="212" spans="1:6" ht="25.5" x14ac:dyDescent="0.2">
      <c r="A212" s="243">
        <v>8</v>
      </c>
      <c r="B212" s="51" t="s">
        <v>88</v>
      </c>
      <c r="C212" s="98">
        <v>1</v>
      </c>
      <c r="D212" s="203" t="s">
        <v>28</v>
      </c>
      <c r="E212" s="120"/>
      <c r="F212" s="114">
        <f t="shared" ref="F212:F213" si="17">ROUND((C212*E212),2)</f>
        <v>0</v>
      </c>
    </row>
    <row r="213" spans="1:6" x14ac:dyDescent="0.2">
      <c r="A213" s="243">
        <v>9</v>
      </c>
      <c r="B213" s="244" t="s">
        <v>89</v>
      </c>
      <c r="C213" s="98">
        <v>160</v>
      </c>
      <c r="D213" s="203" t="s">
        <v>26</v>
      </c>
      <c r="E213" s="120"/>
      <c r="F213" s="114">
        <f t="shared" si="17"/>
        <v>0</v>
      </c>
    </row>
    <row r="214" spans="1:6" s="121" customFormat="1" x14ac:dyDescent="0.2">
      <c r="A214" s="85">
        <v>10</v>
      </c>
      <c r="B214" s="216" t="s">
        <v>323</v>
      </c>
      <c r="C214" s="198">
        <v>3993</v>
      </c>
      <c r="D214" s="203" t="s">
        <v>54</v>
      </c>
      <c r="E214" s="86"/>
      <c r="F214" s="87">
        <f t="shared" ref="F214:F216" si="18">ROUND(C214*E214,2)</f>
        <v>0</v>
      </c>
    </row>
    <row r="215" spans="1:6" s="121" customFormat="1" ht="25.5" x14ac:dyDescent="0.2">
      <c r="A215" s="85">
        <v>11</v>
      </c>
      <c r="B215" s="216" t="s">
        <v>324</v>
      </c>
      <c r="C215" s="198">
        <v>3993</v>
      </c>
      <c r="D215" s="203" t="s">
        <v>54</v>
      </c>
      <c r="E215" s="86"/>
      <c r="F215" s="87">
        <f t="shared" si="18"/>
        <v>0</v>
      </c>
    </row>
    <row r="216" spans="1:6" s="121" customFormat="1" x14ac:dyDescent="0.2">
      <c r="A216" s="85">
        <v>12</v>
      </c>
      <c r="B216" s="245" t="s">
        <v>274</v>
      </c>
      <c r="C216" s="198">
        <v>3993</v>
      </c>
      <c r="D216" s="203" t="s">
        <v>7</v>
      </c>
      <c r="E216" s="86"/>
      <c r="F216" s="87">
        <f t="shared" si="18"/>
        <v>0</v>
      </c>
    </row>
    <row r="217" spans="1:6" s="123" customFormat="1" x14ac:dyDescent="0.2">
      <c r="A217" s="240"/>
      <c r="B217" s="223" t="s">
        <v>453</v>
      </c>
      <c r="C217" s="184"/>
      <c r="D217" s="227"/>
      <c r="E217" s="114"/>
      <c r="F217" s="122">
        <f>SUM(F181:F216)</f>
        <v>0</v>
      </c>
    </row>
    <row r="218" spans="1:6" s="123" customFormat="1" x14ac:dyDescent="0.2">
      <c r="A218" s="233"/>
      <c r="B218" s="52"/>
      <c r="C218" s="184"/>
      <c r="D218" s="246"/>
      <c r="E218" s="124"/>
      <c r="F218" s="119"/>
    </row>
    <row r="219" spans="1:6" s="123" customFormat="1" x14ac:dyDescent="0.2">
      <c r="A219" s="247" t="s">
        <v>325</v>
      </c>
      <c r="B219" s="248" t="s">
        <v>450</v>
      </c>
      <c r="C219" s="198"/>
      <c r="D219" s="249"/>
      <c r="E219" s="172"/>
      <c r="F219" s="173"/>
    </row>
    <row r="220" spans="1:6" s="123" customFormat="1" x14ac:dyDescent="0.2">
      <c r="A220" s="250"/>
      <c r="B220" s="251"/>
      <c r="C220" s="198"/>
      <c r="D220" s="249"/>
      <c r="E220" s="172"/>
      <c r="F220" s="173"/>
    </row>
    <row r="221" spans="1:6" s="123" customFormat="1" ht="25.5" x14ac:dyDescent="0.2">
      <c r="A221" s="97" t="s">
        <v>59</v>
      </c>
      <c r="B221" s="252" t="s">
        <v>448</v>
      </c>
      <c r="C221" s="188"/>
      <c r="D221" s="232"/>
      <c r="E221" s="126"/>
      <c r="F221" s="119"/>
    </row>
    <row r="222" spans="1:6" s="123" customFormat="1" x14ac:dyDescent="0.2">
      <c r="A222" s="96"/>
      <c r="B222" s="252"/>
      <c r="C222" s="188"/>
      <c r="D222" s="232"/>
      <c r="E222" s="126"/>
      <c r="F222" s="119"/>
    </row>
    <row r="223" spans="1:6" s="123" customFormat="1" x14ac:dyDescent="0.2">
      <c r="A223" s="96">
        <v>1</v>
      </c>
      <c r="B223" s="253" t="s">
        <v>271</v>
      </c>
      <c r="C223" s="184"/>
      <c r="D223" s="232"/>
      <c r="E223" s="126"/>
      <c r="F223" s="126"/>
    </row>
    <row r="224" spans="1:6" s="123" customFormat="1" x14ac:dyDescent="0.2">
      <c r="A224" s="254">
        <v>1.1000000000000001</v>
      </c>
      <c r="B224" s="245" t="s">
        <v>429</v>
      </c>
      <c r="C224" s="184">
        <v>11310</v>
      </c>
      <c r="D224" s="255" t="s">
        <v>6</v>
      </c>
      <c r="E224" s="127"/>
      <c r="F224" s="126">
        <f t="shared" ref="F224:F236" si="19">E224*C224</f>
        <v>0</v>
      </c>
    </row>
    <row r="225" spans="1:6" s="123" customFormat="1" x14ac:dyDescent="0.2">
      <c r="A225" s="85">
        <v>1.2</v>
      </c>
      <c r="B225" s="245" t="s">
        <v>272</v>
      </c>
      <c r="C225" s="184">
        <v>10530</v>
      </c>
      <c r="D225" s="255" t="s">
        <v>26</v>
      </c>
      <c r="E225" s="128"/>
      <c r="F225" s="126">
        <f t="shared" si="19"/>
        <v>0</v>
      </c>
    </row>
    <row r="226" spans="1:6" s="123" customFormat="1" x14ac:dyDescent="0.2">
      <c r="A226" s="254">
        <v>1.3</v>
      </c>
      <c r="B226" s="245" t="s">
        <v>17</v>
      </c>
      <c r="C226" s="184">
        <v>4407</v>
      </c>
      <c r="D226" s="255" t="s">
        <v>6</v>
      </c>
      <c r="E226" s="128"/>
      <c r="F226" s="126">
        <f t="shared" si="19"/>
        <v>0</v>
      </c>
    </row>
    <row r="227" spans="1:6" s="123" customFormat="1" x14ac:dyDescent="0.2">
      <c r="A227" s="85">
        <v>1.4</v>
      </c>
      <c r="B227" s="245" t="s">
        <v>58</v>
      </c>
      <c r="C227" s="184">
        <v>9360</v>
      </c>
      <c r="D227" s="255" t="s">
        <v>6</v>
      </c>
      <c r="E227" s="128"/>
      <c r="F227" s="126">
        <f t="shared" si="19"/>
        <v>0</v>
      </c>
    </row>
    <row r="228" spans="1:6" s="123" customFormat="1" ht="25.5" x14ac:dyDescent="0.2">
      <c r="A228" s="254">
        <v>1.5</v>
      </c>
      <c r="B228" s="216" t="s">
        <v>548</v>
      </c>
      <c r="C228" s="184">
        <v>6084</v>
      </c>
      <c r="D228" s="255" t="s">
        <v>6</v>
      </c>
      <c r="E228" s="128"/>
      <c r="F228" s="126">
        <f t="shared" si="19"/>
        <v>0</v>
      </c>
    </row>
    <row r="229" spans="1:6" s="123" customFormat="1" x14ac:dyDescent="0.2">
      <c r="A229" s="85">
        <v>1.6</v>
      </c>
      <c r="B229" s="245" t="s">
        <v>430</v>
      </c>
      <c r="C229" s="184">
        <v>9360</v>
      </c>
      <c r="D229" s="255" t="s">
        <v>6</v>
      </c>
      <c r="E229" s="128"/>
      <c r="F229" s="126">
        <f t="shared" si="19"/>
        <v>0</v>
      </c>
    </row>
    <row r="230" spans="1:6" s="123" customFormat="1" x14ac:dyDescent="0.2">
      <c r="A230" s="254">
        <v>1.7</v>
      </c>
      <c r="B230" s="245" t="s">
        <v>463</v>
      </c>
      <c r="C230" s="184">
        <v>155415</v>
      </c>
      <c r="D230" s="255" t="s">
        <v>431</v>
      </c>
      <c r="E230" s="128"/>
      <c r="F230" s="126">
        <f t="shared" si="19"/>
        <v>0</v>
      </c>
    </row>
    <row r="231" spans="1:6" s="123" customFormat="1" x14ac:dyDescent="0.2">
      <c r="A231" s="85">
        <v>1.8</v>
      </c>
      <c r="B231" s="245" t="s">
        <v>432</v>
      </c>
      <c r="C231" s="184">
        <v>4212</v>
      </c>
      <c r="D231" s="255" t="s">
        <v>6</v>
      </c>
      <c r="E231" s="128"/>
      <c r="F231" s="126">
        <f t="shared" si="19"/>
        <v>0</v>
      </c>
    </row>
    <row r="232" spans="1:6" s="123" customFormat="1" x14ac:dyDescent="0.2">
      <c r="A232" s="254">
        <v>1.9</v>
      </c>
      <c r="B232" s="245" t="s">
        <v>462</v>
      </c>
      <c r="C232" s="184">
        <v>36153</v>
      </c>
      <c r="D232" s="255" t="s">
        <v>431</v>
      </c>
      <c r="E232" s="128"/>
      <c r="F232" s="126">
        <f t="shared" si="19"/>
        <v>0</v>
      </c>
    </row>
    <row r="233" spans="1:6" s="123" customFormat="1" x14ac:dyDescent="0.2">
      <c r="A233" s="49">
        <v>1.1000000000000001</v>
      </c>
      <c r="B233" s="245" t="s">
        <v>433</v>
      </c>
      <c r="C233" s="256">
        <v>3900</v>
      </c>
      <c r="D233" s="257" t="s">
        <v>8</v>
      </c>
      <c r="E233" s="128"/>
      <c r="F233" s="126">
        <f t="shared" si="19"/>
        <v>0</v>
      </c>
    </row>
    <row r="234" spans="1:6" s="123" customFormat="1" x14ac:dyDescent="0.2">
      <c r="A234" s="49">
        <v>1.1100000000000001</v>
      </c>
      <c r="B234" s="245" t="s">
        <v>434</v>
      </c>
      <c r="C234" s="184">
        <v>21989.77</v>
      </c>
      <c r="D234" s="255" t="s">
        <v>6</v>
      </c>
      <c r="E234" s="128"/>
      <c r="F234" s="126">
        <f t="shared" si="19"/>
        <v>0</v>
      </c>
    </row>
    <row r="235" spans="1:6" s="123" customFormat="1" x14ac:dyDescent="0.2">
      <c r="A235" s="49">
        <v>1.1200000000000001</v>
      </c>
      <c r="B235" s="245" t="s">
        <v>435</v>
      </c>
      <c r="C235" s="184">
        <v>316.99</v>
      </c>
      <c r="D235" s="257" t="s">
        <v>6</v>
      </c>
      <c r="E235" s="128"/>
      <c r="F235" s="126">
        <f t="shared" si="19"/>
        <v>0</v>
      </c>
    </row>
    <row r="236" spans="1:6" s="123" customFormat="1" x14ac:dyDescent="0.2">
      <c r="A236" s="49">
        <v>1.1299999999999999</v>
      </c>
      <c r="B236" s="245" t="s">
        <v>550</v>
      </c>
      <c r="C236" s="184">
        <v>3120</v>
      </c>
      <c r="D236" s="257" t="s">
        <v>26</v>
      </c>
      <c r="E236" s="128"/>
      <c r="F236" s="126">
        <f t="shared" si="19"/>
        <v>0</v>
      </c>
    </row>
    <row r="237" spans="1:6" s="123" customFormat="1" x14ac:dyDescent="0.2">
      <c r="A237" s="85"/>
      <c r="B237" s="245"/>
      <c r="C237" s="184"/>
      <c r="D237" s="257"/>
      <c r="E237" s="128"/>
      <c r="F237" s="126">
        <v>0</v>
      </c>
    </row>
    <row r="238" spans="1:6" s="123" customFormat="1" x14ac:dyDescent="0.2">
      <c r="A238" s="258">
        <v>2</v>
      </c>
      <c r="B238" s="259" t="s">
        <v>436</v>
      </c>
      <c r="C238" s="184"/>
      <c r="D238" s="257"/>
      <c r="E238" s="128"/>
      <c r="F238" s="126">
        <v>0</v>
      </c>
    </row>
    <row r="239" spans="1:6" s="123" customFormat="1" x14ac:dyDescent="0.2">
      <c r="A239" s="85">
        <v>2.1</v>
      </c>
      <c r="B239" s="245" t="s">
        <v>437</v>
      </c>
      <c r="C239" s="184">
        <v>23400</v>
      </c>
      <c r="D239" s="257" t="s">
        <v>7</v>
      </c>
      <c r="E239" s="128"/>
      <c r="F239" s="126">
        <f t="shared" ref="F239:F244" si="20">E239*C239</f>
        <v>0</v>
      </c>
    </row>
    <row r="240" spans="1:6" s="123" customFormat="1" x14ac:dyDescent="0.2">
      <c r="A240" s="260">
        <v>2.2000000000000002</v>
      </c>
      <c r="B240" s="245" t="s">
        <v>438</v>
      </c>
      <c r="C240" s="184">
        <v>3900</v>
      </c>
      <c r="D240" s="257" t="s">
        <v>8</v>
      </c>
      <c r="E240" s="128"/>
      <c r="F240" s="126">
        <f t="shared" si="20"/>
        <v>0</v>
      </c>
    </row>
    <row r="241" spans="1:6" s="123" customFormat="1" x14ac:dyDescent="0.2">
      <c r="A241" s="85">
        <v>2.2999999999999998</v>
      </c>
      <c r="B241" s="52" t="s">
        <v>439</v>
      </c>
      <c r="C241" s="184">
        <v>3900</v>
      </c>
      <c r="D241" s="257" t="s">
        <v>8</v>
      </c>
      <c r="E241" s="128"/>
      <c r="F241" s="126">
        <f t="shared" si="20"/>
        <v>0</v>
      </c>
    </row>
    <row r="242" spans="1:6" s="123" customFormat="1" x14ac:dyDescent="0.2">
      <c r="A242" s="260">
        <v>2.4</v>
      </c>
      <c r="B242" s="245" t="s">
        <v>440</v>
      </c>
      <c r="C242" s="184">
        <v>3900</v>
      </c>
      <c r="D242" s="257" t="s">
        <v>8</v>
      </c>
      <c r="E242" s="128"/>
      <c r="F242" s="126">
        <f t="shared" si="20"/>
        <v>0</v>
      </c>
    </row>
    <row r="243" spans="1:6" s="123" customFormat="1" x14ac:dyDescent="0.2">
      <c r="A243" s="260">
        <v>2.5</v>
      </c>
      <c r="B243" s="245" t="s">
        <v>460</v>
      </c>
      <c r="C243" s="184">
        <v>3900</v>
      </c>
      <c r="D243" s="257" t="s">
        <v>8</v>
      </c>
      <c r="E243" s="128"/>
      <c r="F243" s="126">
        <f t="shared" si="20"/>
        <v>0</v>
      </c>
    </row>
    <row r="244" spans="1:6" s="123" customFormat="1" x14ac:dyDescent="0.2">
      <c r="A244" s="85">
        <v>2.6</v>
      </c>
      <c r="B244" s="245" t="s">
        <v>441</v>
      </c>
      <c r="C244" s="184">
        <v>1950</v>
      </c>
      <c r="D244" s="257" t="s">
        <v>442</v>
      </c>
      <c r="E244" s="128"/>
      <c r="F244" s="126">
        <f t="shared" si="20"/>
        <v>0</v>
      </c>
    </row>
    <row r="245" spans="1:6" s="123" customFormat="1" x14ac:dyDescent="0.2">
      <c r="A245" s="52"/>
      <c r="B245" s="97" t="s">
        <v>457</v>
      </c>
      <c r="C245" s="261"/>
      <c r="D245" s="262"/>
      <c r="E245" s="129"/>
      <c r="F245" s="130">
        <f>SUM(F224:F244)</f>
        <v>0</v>
      </c>
    </row>
    <row r="246" spans="1:6" s="123" customFormat="1" x14ac:dyDescent="0.2">
      <c r="A246" s="52"/>
      <c r="B246" s="97"/>
      <c r="C246" s="246"/>
      <c r="D246" s="232"/>
      <c r="E246" s="126"/>
      <c r="F246" s="130"/>
    </row>
    <row r="247" spans="1:6" s="123" customFormat="1" ht="25.5" x14ac:dyDescent="0.2">
      <c r="A247" s="97" t="s">
        <v>455</v>
      </c>
      <c r="B247" s="252" t="s">
        <v>449</v>
      </c>
      <c r="C247" s="263"/>
      <c r="D247" s="262"/>
      <c r="E247" s="129"/>
      <c r="F247" s="119"/>
    </row>
    <row r="248" spans="1:6" s="123" customFormat="1" x14ac:dyDescent="0.2">
      <c r="A248" s="96"/>
      <c r="B248" s="252"/>
      <c r="C248" s="263"/>
      <c r="D248" s="262"/>
      <c r="E248" s="129"/>
      <c r="F248" s="119"/>
    </row>
    <row r="249" spans="1:6" s="123" customFormat="1" x14ac:dyDescent="0.2">
      <c r="A249" s="96">
        <v>1</v>
      </c>
      <c r="B249" s="253" t="s">
        <v>271</v>
      </c>
      <c r="C249" s="184"/>
      <c r="D249" s="262"/>
      <c r="E249" s="129"/>
      <c r="F249" s="126"/>
    </row>
    <row r="250" spans="1:6" s="123" customFormat="1" x14ac:dyDescent="0.2">
      <c r="A250" s="254">
        <v>1.1000000000000001</v>
      </c>
      <c r="B250" s="245" t="s">
        <v>429</v>
      </c>
      <c r="C250" s="184">
        <v>128.33000000000001</v>
      </c>
      <c r="D250" s="255" t="s">
        <v>6</v>
      </c>
      <c r="E250" s="127"/>
      <c r="F250" s="126">
        <f t="shared" ref="F250:F262" si="21">E250*C250</f>
        <v>0</v>
      </c>
    </row>
    <row r="251" spans="1:6" s="123" customFormat="1" x14ac:dyDescent="0.2">
      <c r="A251" s="85">
        <v>1.2</v>
      </c>
      <c r="B251" s="245" t="s">
        <v>272</v>
      </c>
      <c r="C251" s="184">
        <v>142.27000000000001</v>
      </c>
      <c r="D251" s="255" t="s">
        <v>26</v>
      </c>
      <c r="E251" s="127"/>
      <c r="F251" s="126">
        <f t="shared" si="21"/>
        <v>0</v>
      </c>
    </row>
    <row r="252" spans="1:6" s="123" customFormat="1" x14ac:dyDescent="0.2">
      <c r="A252" s="254">
        <v>1.3</v>
      </c>
      <c r="B252" s="245" t="s">
        <v>17</v>
      </c>
      <c r="C252" s="184">
        <v>47.15</v>
      </c>
      <c r="D252" s="255" t="s">
        <v>6</v>
      </c>
      <c r="E252" s="127"/>
      <c r="F252" s="126">
        <f t="shared" si="21"/>
        <v>0</v>
      </c>
    </row>
    <row r="253" spans="1:6" s="123" customFormat="1" x14ac:dyDescent="0.2">
      <c r="A253" s="85">
        <v>1.4</v>
      </c>
      <c r="B253" s="245" t="s">
        <v>58</v>
      </c>
      <c r="C253" s="184">
        <v>85.28</v>
      </c>
      <c r="D253" s="255" t="s">
        <v>6</v>
      </c>
      <c r="E253" s="128"/>
      <c r="F253" s="126">
        <f t="shared" si="21"/>
        <v>0</v>
      </c>
    </row>
    <row r="254" spans="1:6" s="123" customFormat="1" ht="25.5" x14ac:dyDescent="0.2">
      <c r="A254" s="254">
        <v>1.5</v>
      </c>
      <c r="B254" s="216" t="s">
        <v>548</v>
      </c>
      <c r="C254" s="184">
        <v>160.31</v>
      </c>
      <c r="D254" s="255" t="s">
        <v>6</v>
      </c>
      <c r="E254" s="127"/>
      <c r="F254" s="126">
        <f t="shared" si="21"/>
        <v>0</v>
      </c>
    </row>
    <row r="255" spans="1:6" s="123" customFormat="1" x14ac:dyDescent="0.2">
      <c r="A255" s="85">
        <v>1.6</v>
      </c>
      <c r="B255" s="245" t="s">
        <v>430</v>
      </c>
      <c r="C255" s="184">
        <v>85.28</v>
      </c>
      <c r="D255" s="255" t="s">
        <v>6</v>
      </c>
      <c r="E255" s="127"/>
      <c r="F255" s="126">
        <f t="shared" si="21"/>
        <v>0</v>
      </c>
    </row>
    <row r="256" spans="1:6" s="123" customFormat="1" x14ac:dyDescent="0.2">
      <c r="A256" s="254">
        <v>1.7</v>
      </c>
      <c r="B256" s="245" t="s">
        <v>461</v>
      </c>
      <c r="C256" s="184">
        <v>1960.62</v>
      </c>
      <c r="D256" s="255" t="s">
        <v>431</v>
      </c>
      <c r="E256" s="127"/>
      <c r="F256" s="126">
        <f t="shared" si="21"/>
        <v>0</v>
      </c>
    </row>
    <row r="257" spans="1:6" s="123" customFormat="1" x14ac:dyDescent="0.2">
      <c r="A257" s="85">
        <v>1.8</v>
      </c>
      <c r="B257" s="245" t="s">
        <v>432</v>
      </c>
      <c r="C257" s="184">
        <v>47.15</v>
      </c>
      <c r="D257" s="255" t="s">
        <v>6</v>
      </c>
      <c r="E257" s="127"/>
      <c r="F257" s="126">
        <f t="shared" si="21"/>
        <v>0</v>
      </c>
    </row>
    <row r="258" spans="1:6" s="123" customFormat="1" x14ac:dyDescent="0.2">
      <c r="A258" s="254">
        <v>1.9</v>
      </c>
      <c r="B258" s="245" t="s">
        <v>462</v>
      </c>
      <c r="C258" s="184">
        <v>455.92</v>
      </c>
      <c r="D258" s="255" t="s">
        <v>431</v>
      </c>
      <c r="E258" s="127"/>
      <c r="F258" s="126">
        <f t="shared" si="21"/>
        <v>0</v>
      </c>
    </row>
    <row r="259" spans="1:6" s="123" customFormat="1" x14ac:dyDescent="0.2">
      <c r="A259" s="49">
        <v>1.1000000000000001</v>
      </c>
      <c r="B259" s="245" t="s">
        <v>433</v>
      </c>
      <c r="C259" s="256">
        <v>41</v>
      </c>
      <c r="D259" s="257" t="s">
        <v>8</v>
      </c>
      <c r="E259" s="128"/>
      <c r="F259" s="126">
        <f t="shared" si="21"/>
        <v>0</v>
      </c>
    </row>
    <row r="260" spans="1:6" s="123" customFormat="1" x14ac:dyDescent="0.2">
      <c r="A260" s="49">
        <v>1.1100000000000001</v>
      </c>
      <c r="B260" s="245" t="s">
        <v>443</v>
      </c>
      <c r="C260" s="184">
        <v>132.43</v>
      </c>
      <c r="D260" s="255" t="s">
        <v>6</v>
      </c>
      <c r="E260" s="127"/>
      <c r="F260" s="126">
        <f t="shared" si="21"/>
        <v>0</v>
      </c>
    </row>
    <row r="261" spans="1:6" s="123" customFormat="1" x14ac:dyDescent="0.2">
      <c r="A261" s="49">
        <v>1.1200000000000001</v>
      </c>
      <c r="B261" s="245" t="s">
        <v>435</v>
      </c>
      <c r="C261" s="184">
        <v>3.69</v>
      </c>
      <c r="D261" s="257" t="s">
        <v>6</v>
      </c>
      <c r="E261" s="128"/>
      <c r="F261" s="126">
        <f t="shared" si="21"/>
        <v>0</v>
      </c>
    </row>
    <row r="262" spans="1:6" s="123" customFormat="1" x14ac:dyDescent="0.2">
      <c r="A262" s="49">
        <v>1.1299999999999999</v>
      </c>
      <c r="B262" s="245" t="s">
        <v>550</v>
      </c>
      <c r="C262" s="184">
        <v>36.9</v>
      </c>
      <c r="D262" s="257" t="s">
        <v>26</v>
      </c>
      <c r="E262" s="128"/>
      <c r="F262" s="126">
        <f t="shared" si="21"/>
        <v>0</v>
      </c>
    </row>
    <row r="263" spans="1:6" s="123" customFormat="1" x14ac:dyDescent="0.2">
      <c r="A263" s="85"/>
      <c r="B263" s="245"/>
      <c r="C263" s="184"/>
      <c r="D263" s="257"/>
      <c r="E263" s="128"/>
      <c r="F263" s="126"/>
    </row>
    <row r="264" spans="1:6" s="123" customFormat="1" x14ac:dyDescent="0.2">
      <c r="A264" s="258">
        <v>2</v>
      </c>
      <c r="B264" s="259" t="s">
        <v>436</v>
      </c>
      <c r="C264" s="184">
        <v>0</v>
      </c>
      <c r="D264" s="257"/>
      <c r="E264" s="128"/>
      <c r="F264" s="126">
        <v>0</v>
      </c>
    </row>
    <row r="265" spans="1:6" s="123" customFormat="1" x14ac:dyDescent="0.2">
      <c r="A265" s="85">
        <v>2.1</v>
      </c>
      <c r="B265" s="245" t="s">
        <v>444</v>
      </c>
      <c r="C265" s="184">
        <v>246</v>
      </c>
      <c r="D265" s="257" t="s">
        <v>7</v>
      </c>
      <c r="E265" s="128"/>
      <c r="F265" s="126">
        <f t="shared" ref="F265:F270" si="22">E265*C265</f>
        <v>0</v>
      </c>
    </row>
    <row r="266" spans="1:6" s="123" customFormat="1" x14ac:dyDescent="0.2">
      <c r="A266" s="260">
        <v>2.2000000000000002</v>
      </c>
      <c r="B266" s="245" t="s">
        <v>547</v>
      </c>
      <c r="C266" s="184">
        <v>41</v>
      </c>
      <c r="D266" s="257" t="s">
        <v>8</v>
      </c>
      <c r="E266" s="128"/>
      <c r="F266" s="126">
        <f t="shared" si="22"/>
        <v>0</v>
      </c>
    </row>
    <row r="267" spans="1:6" s="123" customFormat="1" x14ac:dyDescent="0.2">
      <c r="A267" s="85">
        <v>2.2999999999999998</v>
      </c>
      <c r="B267" s="52" t="s">
        <v>445</v>
      </c>
      <c r="C267" s="184">
        <v>41</v>
      </c>
      <c r="D267" s="257" t="s">
        <v>8</v>
      </c>
      <c r="E267" s="128"/>
      <c r="F267" s="126">
        <f t="shared" si="22"/>
        <v>0</v>
      </c>
    </row>
    <row r="268" spans="1:6" s="123" customFormat="1" x14ac:dyDescent="0.2">
      <c r="A268" s="260">
        <v>2.4</v>
      </c>
      <c r="B268" s="245" t="s">
        <v>446</v>
      </c>
      <c r="C268" s="184">
        <v>41</v>
      </c>
      <c r="D268" s="257" t="s">
        <v>8</v>
      </c>
      <c r="E268" s="128"/>
      <c r="F268" s="126">
        <f t="shared" si="22"/>
        <v>0</v>
      </c>
    </row>
    <row r="269" spans="1:6" s="123" customFormat="1" x14ac:dyDescent="0.2">
      <c r="A269" s="260">
        <v>2.6</v>
      </c>
      <c r="B269" s="245" t="s">
        <v>460</v>
      </c>
      <c r="C269" s="184">
        <v>41</v>
      </c>
      <c r="D269" s="255" t="s">
        <v>8</v>
      </c>
      <c r="E269" s="127"/>
      <c r="F269" s="126">
        <f t="shared" si="22"/>
        <v>0</v>
      </c>
    </row>
    <row r="270" spans="1:6" s="123" customFormat="1" x14ac:dyDescent="0.2">
      <c r="A270" s="85">
        <v>2.9</v>
      </c>
      <c r="B270" s="245" t="s">
        <v>441</v>
      </c>
      <c r="C270" s="184">
        <v>20.5</v>
      </c>
      <c r="D270" s="257" t="s">
        <v>442</v>
      </c>
      <c r="E270" s="128"/>
      <c r="F270" s="126">
        <f t="shared" si="22"/>
        <v>0</v>
      </c>
    </row>
    <row r="271" spans="1:6" s="123" customFormat="1" x14ac:dyDescent="0.2">
      <c r="A271" s="52"/>
      <c r="B271" s="97" t="s">
        <v>456</v>
      </c>
      <c r="C271" s="246"/>
      <c r="D271" s="232"/>
      <c r="E271" s="126"/>
      <c r="F271" s="130">
        <f>SUM(F247:F270)</f>
        <v>0</v>
      </c>
    </row>
    <row r="272" spans="1:6" s="123" customFormat="1" x14ac:dyDescent="0.2">
      <c r="A272" s="233"/>
      <c r="B272" s="52"/>
      <c r="C272" s="184"/>
      <c r="D272" s="246"/>
      <c r="E272" s="124"/>
      <c r="F272" s="119"/>
    </row>
    <row r="273" spans="1:6" s="123" customFormat="1" x14ac:dyDescent="0.2">
      <c r="A273" s="52"/>
      <c r="B273" s="97" t="s">
        <v>447</v>
      </c>
      <c r="C273" s="184"/>
      <c r="D273" s="232"/>
      <c r="E273" s="126"/>
      <c r="F273" s="130">
        <f>+F271+F245</f>
        <v>0</v>
      </c>
    </row>
    <row r="274" spans="1:6" s="123" customFormat="1" x14ac:dyDescent="0.2">
      <c r="A274" s="233"/>
      <c r="B274" s="52"/>
      <c r="C274" s="184"/>
      <c r="D274" s="246"/>
      <c r="E274" s="124"/>
      <c r="F274" s="119"/>
    </row>
    <row r="275" spans="1:6" s="174" customFormat="1" x14ac:dyDescent="0.2">
      <c r="A275" s="264" t="s">
        <v>19</v>
      </c>
      <c r="B275" s="265" t="s">
        <v>20</v>
      </c>
      <c r="C275" s="266"/>
      <c r="D275" s="267"/>
      <c r="E275" s="173"/>
      <c r="F275" s="134"/>
    </row>
    <row r="276" spans="1:6" s="174" customFormat="1" x14ac:dyDescent="0.2">
      <c r="A276" s="264"/>
      <c r="B276" s="265"/>
      <c r="C276" s="266"/>
      <c r="D276" s="267"/>
      <c r="E276" s="173"/>
      <c r="F276" s="134"/>
    </row>
    <row r="277" spans="1:6" s="174" customFormat="1" x14ac:dyDescent="0.2">
      <c r="A277" s="290">
        <v>1</v>
      </c>
      <c r="B277" s="268" t="s">
        <v>275</v>
      </c>
      <c r="C277" s="184"/>
      <c r="D277" s="269"/>
      <c r="E277" s="131"/>
      <c r="F277" s="132"/>
    </row>
    <row r="278" spans="1:6" s="174" customFormat="1" x14ac:dyDescent="0.2">
      <c r="A278" s="91"/>
      <c r="B278" s="265"/>
      <c r="C278" s="198"/>
      <c r="D278" s="249"/>
      <c r="E278" s="92"/>
      <c r="F278" s="133"/>
    </row>
    <row r="279" spans="1:6" s="174" customFormat="1" ht="25.5" x14ac:dyDescent="0.2">
      <c r="A279" s="270">
        <v>1.1000000000000001</v>
      </c>
      <c r="B279" s="265" t="s">
        <v>276</v>
      </c>
      <c r="C279" s="198"/>
      <c r="D279" s="249"/>
      <c r="E279" s="92"/>
      <c r="F279" s="133"/>
    </row>
    <row r="280" spans="1:6" s="174" customFormat="1" x14ac:dyDescent="0.2">
      <c r="A280" s="270" t="s">
        <v>68</v>
      </c>
      <c r="B280" s="265" t="s">
        <v>277</v>
      </c>
      <c r="C280" s="198"/>
      <c r="D280" s="249"/>
      <c r="E280" s="92"/>
      <c r="F280" s="133"/>
    </row>
    <row r="281" spans="1:6" s="174" customFormat="1" x14ac:dyDescent="0.2">
      <c r="A281" s="90" t="s">
        <v>278</v>
      </c>
      <c r="B281" s="271" t="s">
        <v>279</v>
      </c>
      <c r="C281" s="188">
        <v>290</v>
      </c>
      <c r="D281" s="232" t="s">
        <v>6</v>
      </c>
      <c r="E281" s="92"/>
      <c r="F281" s="93">
        <f t="shared" ref="F281:F309" si="23">ROUND(E281*C281,2)</f>
        <v>0</v>
      </c>
    </row>
    <row r="282" spans="1:6" s="174" customFormat="1" ht="25.5" x14ac:dyDescent="0.2">
      <c r="A282" s="90" t="s">
        <v>280</v>
      </c>
      <c r="B282" s="271" t="s">
        <v>546</v>
      </c>
      <c r="C282" s="188">
        <v>406</v>
      </c>
      <c r="D282" s="232" t="s">
        <v>6</v>
      </c>
      <c r="E282" s="92"/>
      <c r="F282" s="93">
        <f t="shared" si="23"/>
        <v>0</v>
      </c>
    </row>
    <row r="283" spans="1:6" s="174" customFormat="1" x14ac:dyDescent="0.2">
      <c r="A283" s="91"/>
      <c r="B283" s="265"/>
      <c r="C283" s="198"/>
      <c r="D283" s="249"/>
      <c r="E283" s="92"/>
      <c r="F283" s="93">
        <f t="shared" si="23"/>
        <v>0</v>
      </c>
    </row>
    <row r="284" spans="1:6" s="174" customFormat="1" x14ac:dyDescent="0.2">
      <c r="A284" s="270" t="s">
        <v>69</v>
      </c>
      <c r="B284" s="272" t="s">
        <v>281</v>
      </c>
      <c r="C284" s="188"/>
      <c r="D284" s="232"/>
      <c r="E284" s="92"/>
      <c r="F284" s="93">
        <f t="shared" si="23"/>
        <v>0</v>
      </c>
    </row>
    <row r="285" spans="1:6" s="174" customFormat="1" x14ac:dyDescent="0.2">
      <c r="A285" s="90" t="s">
        <v>282</v>
      </c>
      <c r="B285" s="52" t="s">
        <v>283</v>
      </c>
      <c r="C285" s="188">
        <v>200</v>
      </c>
      <c r="D285" s="232" t="s">
        <v>26</v>
      </c>
      <c r="E285" s="92"/>
      <c r="F285" s="93">
        <f t="shared" si="23"/>
        <v>0</v>
      </c>
    </row>
    <row r="286" spans="1:6" s="175" customFormat="1" x14ac:dyDescent="0.2">
      <c r="A286" s="90" t="s">
        <v>284</v>
      </c>
      <c r="B286" s="271" t="s">
        <v>285</v>
      </c>
      <c r="C286" s="188">
        <v>250</v>
      </c>
      <c r="D286" s="232" t="s">
        <v>54</v>
      </c>
      <c r="E286" s="92"/>
      <c r="F286" s="93">
        <f t="shared" si="23"/>
        <v>0</v>
      </c>
    </row>
    <row r="287" spans="1:6" s="174" customFormat="1" x14ac:dyDescent="0.2">
      <c r="A287" s="90"/>
      <c r="B287" s="271"/>
      <c r="C287" s="188"/>
      <c r="D287" s="232"/>
      <c r="E287" s="92"/>
      <c r="F287" s="93">
        <f t="shared" si="23"/>
        <v>0</v>
      </c>
    </row>
    <row r="288" spans="1:6" s="174" customFormat="1" x14ac:dyDescent="0.2">
      <c r="A288" s="270">
        <v>1.2</v>
      </c>
      <c r="B288" s="272" t="s">
        <v>286</v>
      </c>
      <c r="C288" s="273"/>
      <c r="D288" s="267"/>
      <c r="E288" s="94"/>
      <c r="F288" s="93">
        <f t="shared" si="23"/>
        <v>0</v>
      </c>
    </row>
    <row r="289" spans="1:6" s="174" customFormat="1" x14ac:dyDescent="0.2">
      <c r="A289" s="270" t="s">
        <v>71</v>
      </c>
      <c r="B289" s="272" t="s">
        <v>407</v>
      </c>
      <c r="C289" s="273"/>
      <c r="D289" s="267"/>
      <c r="E289" s="94"/>
      <c r="F289" s="93">
        <f t="shared" si="23"/>
        <v>0</v>
      </c>
    </row>
    <row r="290" spans="1:6" s="174" customFormat="1" x14ac:dyDescent="0.2">
      <c r="A290" s="90" t="s">
        <v>287</v>
      </c>
      <c r="B290" s="271" t="s">
        <v>288</v>
      </c>
      <c r="C290" s="188">
        <v>40</v>
      </c>
      <c r="D290" s="232" t="s">
        <v>54</v>
      </c>
      <c r="E290" s="172"/>
      <c r="F290" s="93">
        <f t="shared" si="23"/>
        <v>0</v>
      </c>
    </row>
    <row r="291" spans="1:6" s="174" customFormat="1" x14ac:dyDescent="0.2">
      <c r="A291" s="90" t="s">
        <v>289</v>
      </c>
      <c r="B291" s="271" t="s">
        <v>290</v>
      </c>
      <c r="C291" s="188">
        <v>20</v>
      </c>
      <c r="D291" s="232" t="s">
        <v>54</v>
      </c>
      <c r="E291" s="172"/>
      <c r="F291" s="93">
        <f t="shared" si="23"/>
        <v>0</v>
      </c>
    </row>
    <row r="292" spans="1:6" s="174" customFormat="1" x14ac:dyDescent="0.2">
      <c r="A292" s="90" t="s">
        <v>291</v>
      </c>
      <c r="B292" s="271" t="s">
        <v>292</v>
      </c>
      <c r="C292" s="188">
        <v>20</v>
      </c>
      <c r="D292" s="232" t="s">
        <v>54</v>
      </c>
      <c r="E292" s="172"/>
      <c r="F292" s="93">
        <f t="shared" si="23"/>
        <v>0</v>
      </c>
    </row>
    <row r="293" spans="1:6" s="174" customFormat="1" x14ac:dyDescent="0.2">
      <c r="A293" s="90" t="s">
        <v>293</v>
      </c>
      <c r="B293" s="271" t="s">
        <v>294</v>
      </c>
      <c r="C293" s="188">
        <v>10</v>
      </c>
      <c r="D293" s="232" t="s">
        <v>54</v>
      </c>
      <c r="E293" s="172"/>
      <c r="F293" s="93">
        <f t="shared" si="23"/>
        <v>0</v>
      </c>
    </row>
    <row r="294" spans="1:6" s="174" customFormat="1" x14ac:dyDescent="0.2">
      <c r="A294" s="90" t="s">
        <v>295</v>
      </c>
      <c r="B294" s="271" t="s">
        <v>296</v>
      </c>
      <c r="C294" s="188">
        <v>2</v>
      </c>
      <c r="D294" s="232" t="s">
        <v>54</v>
      </c>
      <c r="E294" s="172"/>
      <c r="F294" s="93">
        <f t="shared" si="23"/>
        <v>0</v>
      </c>
    </row>
    <row r="295" spans="1:6" s="174" customFormat="1" x14ac:dyDescent="0.2">
      <c r="A295" s="90" t="s">
        <v>295</v>
      </c>
      <c r="B295" s="271" t="s">
        <v>297</v>
      </c>
      <c r="C295" s="188">
        <v>2</v>
      </c>
      <c r="D295" s="232" t="s">
        <v>54</v>
      </c>
      <c r="E295" s="172"/>
      <c r="F295" s="93">
        <f>ROUND(E295*C295,2)</f>
        <v>0</v>
      </c>
    </row>
    <row r="296" spans="1:6" s="174" customFormat="1" x14ac:dyDescent="0.2">
      <c r="A296" s="90"/>
      <c r="B296" s="271"/>
      <c r="C296" s="188"/>
      <c r="D296" s="232"/>
      <c r="E296" s="172"/>
      <c r="F296" s="93"/>
    </row>
    <row r="297" spans="1:6" s="174" customFormat="1" x14ac:dyDescent="0.2">
      <c r="A297" s="270" t="s">
        <v>70</v>
      </c>
      <c r="B297" s="272" t="s">
        <v>408</v>
      </c>
      <c r="C297" s="273"/>
      <c r="D297" s="267"/>
      <c r="E297" s="172"/>
      <c r="F297" s="93"/>
    </row>
    <row r="298" spans="1:6" s="174" customFormat="1" x14ac:dyDescent="0.2">
      <c r="A298" s="90" t="s">
        <v>298</v>
      </c>
      <c r="B298" s="271" t="s">
        <v>299</v>
      </c>
      <c r="C298" s="188">
        <v>80</v>
      </c>
      <c r="D298" s="232" t="s">
        <v>8</v>
      </c>
      <c r="E298" s="172"/>
      <c r="F298" s="93">
        <f t="shared" si="23"/>
        <v>0</v>
      </c>
    </row>
    <row r="299" spans="1:6" s="174" customFormat="1" x14ac:dyDescent="0.2">
      <c r="A299" s="90" t="s">
        <v>300</v>
      </c>
      <c r="B299" s="271" t="s">
        <v>301</v>
      </c>
      <c r="C299" s="188">
        <v>40</v>
      </c>
      <c r="D299" s="232" t="s">
        <v>8</v>
      </c>
      <c r="E299" s="172"/>
      <c r="F299" s="93">
        <f t="shared" si="23"/>
        <v>0</v>
      </c>
    </row>
    <row r="300" spans="1:6" s="174" customFormat="1" x14ac:dyDescent="0.2">
      <c r="A300" s="90" t="s">
        <v>302</v>
      </c>
      <c r="B300" s="271" t="s">
        <v>303</v>
      </c>
      <c r="C300" s="188">
        <v>40</v>
      </c>
      <c r="D300" s="232" t="s">
        <v>8</v>
      </c>
      <c r="E300" s="172"/>
      <c r="F300" s="93">
        <f t="shared" si="23"/>
        <v>0</v>
      </c>
    </row>
    <row r="301" spans="1:6" s="174" customFormat="1" x14ac:dyDescent="0.2">
      <c r="A301" s="90" t="s">
        <v>304</v>
      </c>
      <c r="B301" s="271" t="s">
        <v>305</v>
      </c>
      <c r="C301" s="188">
        <v>20</v>
      </c>
      <c r="D301" s="232" t="s">
        <v>8</v>
      </c>
      <c r="E301" s="172"/>
      <c r="F301" s="93">
        <f t="shared" si="23"/>
        <v>0</v>
      </c>
    </row>
    <row r="302" spans="1:6" s="174" customFormat="1" x14ac:dyDescent="0.2">
      <c r="A302" s="90" t="s">
        <v>306</v>
      </c>
      <c r="B302" s="271" t="s">
        <v>307</v>
      </c>
      <c r="C302" s="188">
        <v>4</v>
      </c>
      <c r="D302" s="232" t="s">
        <v>8</v>
      </c>
      <c r="E302" s="172"/>
      <c r="F302" s="93">
        <f t="shared" si="23"/>
        <v>0</v>
      </c>
    </row>
    <row r="303" spans="1:6" s="174" customFormat="1" x14ac:dyDescent="0.2">
      <c r="A303" s="90" t="s">
        <v>306</v>
      </c>
      <c r="B303" s="271" t="s">
        <v>308</v>
      </c>
      <c r="C303" s="188">
        <v>4</v>
      </c>
      <c r="D303" s="232" t="s">
        <v>8</v>
      </c>
      <c r="E303" s="172"/>
      <c r="F303" s="93">
        <f>ROUND(E303*C303,2)</f>
        <v>0</v>
      </c>
    </row>
    <row r="304" spans="1:6" s="174" customFormat="1" x14ac:dyDescent="0.2">
      <c r="A304" s="90"/>
      <c r="B304" s="271"/>
      <c r="C304" s="188"/>
      <c r="D304" s="232"/>
      <c r="E304" s="92"/>
      <c r="F304" s="93">
        <f t="shared" si="23"/>
        <v>0</v>
      </c>
    </row>
    <row r="305" spans="1:221" s="174" customFormat="1" x14ac:dyDescent="0.2">
      <c r="A305" s="91">
        <v>2</v>
      </c>
      <c r="B305" s="272" t="s">
        <v>309</v>
      </c>
      <c r="C305" s="273"/>
      <c r="D305" s="267"/>
      <c r="E305" s="94"/>
      <c r="F305" s="93">
        <f>ROUND(E305*C305,2)</f>
        <v>0</v>
      </c>
    </row>
    <row r="306" spans="1:221" s="174" customFormat="1" x14ac:dyDescent="0.2">
      <c r="A306" s="90">
        <v>2.1</v>
      </c>
      <c r="B306" s="271" t="s">
        <v>310</v>
      </c>
      <c r="C306" s="188">
        <v>16</v>
      </c>
      <c r="D306" s="232" t="s">
        <v>61</v>
      </c>
      <c r="E306" s="92"/>
      <c r="F306" s="93">
        <f>ROUND(E306*C306,2)</f>
        <v>0</v>
      </c>
    </row>
    <row r="307" spans="1:221" s="174" customFormat="1" x14ac:dyDescent="0.2">
      <c r="A307" s="90">
        <v>2.2000000000000002</v>
      </c>
      <c r="B307" s="52" t="s">
        <v>311</v>
      </c>
      <c r="C307" s="188">
        <v>8</v>
      </c>
      <c r="D307" s="232" t="s">
        <v>61</v>
      </c>
      <c r="E307" s="92"/>
      <c r="F307" s="93">
        <f>ROUND(E307*C307,2)</f>
        <v>0</v>
      </c>
    </row>
    <row r="308" spans="1:221" s="174" customFormat="1" x14ac:dyDescent="0.2">
      <c r="A308" s="90">
        <v>2.2999999999999998</v>
      </c>
      <c r="B308" s="52" t="s">
        <v>312</v>
      </c>
      <c r="C308" s="188">
        <v>8</v>
      </c>
      <c r="D308" s="232" t="s">
        <v>61</v>
      </c>
      <c r="E308" s="92"/>
      <c r="F308" s="93">
        <f>ROUND(E308*C308,2)</f>
        <v>0</v>
      </c>
    </row>
    <row r="309" spans="1:221" s="174" customFormat="1" x14ac:dyDescent="0.2">
      <c r="A309" s="201"/>
      <c r="B309" s="233"/>
      <c r="C309" s="202"/>
      <c r="D309" s="233"/>
      <c r="E309" s="135"/>
      <c r="F309" s="93">
        <f t="shared" si="23"/>
        <v>0</v>
      </c>
    </row>
    <row r="310" spans="1:221" s="138" customFormat="1" x14ac:dyDescent="0.2">
      <c r="A310" s="95">
        <v>3</v>
      </c>
      <c r="B310" s="274" t="s">
        <v>454</v>
      </c>
      <c r="C310" s="184"/>
      <c r="D310" s="232"/>
      <c r="E310" s="136"/>
      <c r="F310" s="137">
        <f t="shared" ref="F310:F317" si="24">ROUND(C310*E310,2)</f>
        <v>0</v>
      </c>
    </row>
    <row r="311" spans="1:221" s="123" customFormat="1" x14ac:dyDescent="0.2">
      <c r="A311" s="85">
        <v>3.1</v>
      </c>
      <c r="B311" s="233" t="s">
        <v>313</v>
      </c>
      <c r="C311" s="184">
        <v>598.95000000000005</v>
      </c>
      <c r="D311" s="232" t="s">
        <v>6</v>
      </c>
      <c r="E311" s="176"/>
      <c r="F311" s="177">
        <f t="shared" si="24"/>
        <v>0</v>
      </c>
    </row>
    <row r="312" spans="1:221" s="123" customFormat="1" ht="12.75" customHeight="1" x14ac:dyDescent="0.2">
      <c r="A312" s="85">
        <v>3.2</v>
      </c>
      <c r="B312" s="233" t="s">
        <v>314</v>
      </c>
      <c r="C312" s="184">
        <v>748.69</v>
      </c>
      <c r="D312" s="232" t="s">
        <v>6</v>
      </c>
      <c r="E312" s="176"/>
      <c r="F312" s="177">
        <f t="shared" si="24"/>
        <v>0</v>
      </c>
    </row>
    <row r="313" spans="1:221" s="138" customFormat="1" ht="25.5" x14ac:dyDescent="0.2">
      <c r="A313" s="85">
        <v>3.3</v>
      </c>
      <c r="B313" s="51" t="s">
        <v>409</v>
      </c>
      <c r="C313" s="188">
        <v>748.69</v>
      </c>
      <c r="D313" s="232" t="s">
        <v>6</v>
      </c>
      <c r="E313" s="119"/>
      <c r="F313" s="137">
        <f t="shared" si="24"/>
        <v>0</v>
      </c>
    </row>
    <row r="314" spans="1:221" s="139" customFormat="1" ht="27.75" customHeight="1" x14ac:dyDescent="0.2">
      <c r="A314" s="85">
        <v>3.4</v>
      </c>
      <c r="B314" s="275" t="s">
        <v>315</v>
      </c>
      <c r="C314" s="188">
        <v>711.25</v>
      </c>
      <c r="D314" s="276" t="s">
        <v>6</v>
      </c>
      <c r="E314" s="178"/>
      <c r="F314" s="178">
        <f t="shared" si="24"/>
        <v>0</v>
      </c>
    </row>
    <row r="315" spans="1:221" s="139" customFormat="1" x14ac:dyDescent="0.2">
      <c r="A315" s="85">
        <v>3.5</v>
      </c>
      <c r="B315" s="275" t="s">
        <v>316</v>
      </c>
      <c r="C315" s="184">
        <v>2994.75</v>
      </c>
      <c r="D315" s="276" t="s">
        <v>26</v>
      </c>
      <c r="E315" s="176"/>
      <c r="F315" s="178">
        <f t="shared" si="24"/>
        <v>0</v>
      </c>
    </row>
    <row r="316" spans="1:221" s="138" customFormat="1" ht="25.5" x14ac:dyDescent="0.2">
      <c r="A316" s="85">
        <v>3.6</v>
      </c>
      <c r="B316" s="51" t="s">
        <v>326</v>
      </c>
      <c r="C316" s="184">
        <v>2994.75</v>
      </c>
      <c r="D316" s="232" t="s">
        <v>26</v>
      </c>
      <c r="E316" s="119"/>
      <c r="F316" s="137">
        <f t="shared" si="24"/>
        <v>0</v>
      </c>
    </row>
    <row r="317" spans="1:221" s="140" customFormat="1" x14ac:dyDescent="0.2">
      <c r="A317" s="85">
        <v>3.7</v>
      </c>
      <c r="B317" s="275" t="s">
        <v>317</v>
      </c>
      <c r="C317" s="188">
        <v>16471.13</v>
      </c>
      <c r="D317" s="276" t="s">
        <v>318</v>
      </c>
      <c r="E317" s="178"/>
      <c r="F317" s="137">
        <f t="shared" si="24"/>
        <v>0</v>
      </c>
    </row>
    <row r="318" spans="1:221" s="142" customFormat="1" x14ac:dyDescent="0.2">
      <c r="A318" s="277"/>
      <c r="B318" s="233"/>
      <c r="C318" s="184"/>
      <c r="D318" s="232"/>
      <c r="E318" s="141"/>
      <c r="F318" s="93"/>
    </row>
    <row r="319" spans="1:221" s="180" customFormat="1" ht="63.75" x14ac:dyDescent="0.2">
      <c r="A319" s="85">
        <v>4</v>
      </c>
      <c r="B319" s="271" t="s">
        <v>319</v>
      </c>
      <c r="C319" s="188">
        <v>1</v>
      </c>
      <c r="D319" s="276" t="s">
        <v>28</v>
      </c>
      <c r="E319" s="178"/>
      <c r="F319" s="137">
        <f>+E319*C319</f>
        <v>0</v>
      </c>
      <c r="G319" s="179"/>
      <c r="H319" s="179"/>
      <c r="I319" s="179"/>
      <c r="J319" s="179"/>
      <c r="K319" s="179"/>
      <c r="L319" s="179"/>
      <c r="M319" s="179"/>
      <c r="N319" s="179"/>
      <c r="O319" s="179"/>
      <c r="P319" s="179"/>
      <c r="Q319" s="179"/>
      <c r="R319" s="179"/>
      <c r="S319" s="179"/>
      <c r="T319" s="179"/>
      <c r="U319" s="179"/>
      <c r="V319" s="179"/>
      <c r="W319" s="179"/>
      <c r="X319" s="179"/>
      <c r="Y319" s="179"/>
      <c r="Z319" s="179"/>
      <c r="AA319" s="179"/>
      <c r="AB319" s="179"/>
      <c r="AC319" s="179"/>
      <c r="AD319" s="179"/>
      <c r="AE319" s="179"/>
      <c r="AF319" s="179"/>
      <c r="AG319" s="179"/>
      <c r="AH319" s="179"/>
      <c r="AI319" s="179"/>
      <c r="AJ319" s="179"/>
      <c r="AK319" s="179"/>
      <c r="AL319" s="179"/>
      <c r="AM319" s="179"/>
      <c r="AN319" s="179"/>
      <c r="AO319" s="179"/>
      <c r="AP319" s="179"/>
      <c r="AQ319" s="179"/>
      <c r="AR319" s="179"/>
      <c r="AS319" s="179"/>
      <c r="AT319" s="179"/>
      <c r="AU319" s="179"/>
      <c r="AV319" s="179"/>
      <c r="AW319" s="179"/>
      <c r="AX319" s="179"/>
      <c r="AY319" s="179"/>
      <c r="AZ319" s="179"/>
      <c r="BA319" s="179"/>
      <c r="BB319" s="179"/>
      <c r="BC319" s="179"/>
      <c r="BD319" s="179"/>
      <c r="BE319" s="179"/>
      <c r="BF319" s="179"/>
      <c r="BG319" s="179"/>
      <c r="BH319" s="179"/>
      <c r="BI319" s="179"/>
      <c r="BJ319" s="179"/>
      <c r="BK319" s="179"/>
      <c r="BL319" s="179"/>
      <c r="BM319" s="179"/>
      <c r="BN319" s="179"/>
      <c r="BO319" s="179"/>
      <c r="BP319" s="179"/>
      <c r="BQ319" s="179"/>
      <c r="BR319" s="179"/>
      <c r="BS319" s="179"/>
      <c r="BT319" s="179"/>
      <c r="BU319" s="179"/>
      <c r="BV319" s="179"/>
      <c r="BW319" s="179"/>
      <c r="BX319" s="179"/>
      <c r="BY319" s="179"/>
      <c r="BZ319" s="179"/>
      <c r="CA319" s="179"/>
      <c r="CB319" s="179"/>
      <c r="CC319" s="179"/>
      <c r="CD319" s="179"/>
      <c r="CE319" s="179"/>
      <c r="CF319" s="179"/>
      <c r="CG319" s="179"/>
      <c r="CH319" s="179"/>
      <c r="CI319" s="179"/>
      <c r="CJ319" s="179"/>
      <c r="CK319" s="179"/>
      <c r="CL319" s="179"/>
      <c r="CM319" s="179"/>
      <c r="CN319" s="179"/>
      <c r="CO319" s="179"/>
      <c r="CP319" s="179"/>
      <c r="CQ319" s="179"/>
      <c r="CR319" s="179"/>
      <c r="CS319" s="179"/>
      <c r="CT319" s="179"/>
      <c r="CU319" s="179"/>
      <c r="CV319" s="179"/>
      <c r="CW319" s="179"/>
      <c r="CX319" s="179"/>
      <c r="CY319" s="179"/>
      <c r="CZ319" s="179"/>
      <c r="DA319" s="179"/>
      <c r="DB319" s="179"/>
      <c r="DC319" s="179"/>
      <c r="DD319" s="179"/>
      <c r="DE319" s="179"/>
      <c r="DF319" s="179"/>
      <c r="DG319" s="179"/>
      <c r="DH319" s="179"/>
      <c r="DI319" s="179"/>
      <c r="DJ319" s="179"/>
      <c r="DK319" s="179"/>
      <c r="DL319" s="179"/>
      <c r="DM319" s="179"/>
      <c r="DN319" s="179"/>
      <c r="DO319" s="179"/>
      <c r="DP319" s="179"/>
      <c r="DQ319" s="179"/>
      <c r="DR319" s="179"/>
      <c r="DS319" s="179"/>
      <c r="DT319" s="179"/>
      <c r="DU319" s="179"/>
      <c r="DV319" s="179"/>
      <c r="DW319" s="179"/>
      <c r="DX319" s="179"/>
      <c r="DY319" s="179"/>
      <c r="DZ319" s="179"/>
      <c r="EA319" s="179"/>
      <c r="EB319" s="179"/>
      <c r="EC319" s="179"/>
      <c r="ED319" s="179"/>
      <c r="EE319" s="179"/>
      <c r="EF319" s="179"/>
      <c r="EG319" s="179"/>
      <c r="EH319" s="179"/>
      <c r="EI319" s="179"/>
      <c r="EJ319" s="179"/>
      <c r="EK319" s="179"/>
      <c r="EL319" s="179"/>
      <c r="EM319" s="179"/>
      <c r="EN319" s="179"/>
      <c r="EO319" s="179"/>
      <c r="EP319" s="179"/>
      <c r="EQ319" s="179"/>
      <c r="ER319" s="179"/>
      <c r="ES319" s="179"/>
      <c r="ET319" s="179"/>
      <c r="EU319" s="179"/>
      <c r="EV319" s="179"/>
      <c r="EW319" s="179"/>
      <c r="EX319" s="179"/>
      <c r="EY319" s="179"/>
      <c r="EZ319" s="179"/>
      <c r="FA319" s="179"/>
      <c r="FB319" s="179"/>
      <c r="FC319" s="179"/>
      <c r="FD319" s="179"/>
      <c r="FE319" s="179"/>
      <c r="FF319" s="179"/>
      <c r="FG319" s="179"/>
      <c r="FH319" s="179"/>
      <c r="FI319" s="179"/>
      <c r="FJ319" s="179"/>
      <c r="FK319" s="179"/>
      <c r="FL319" s="179"/>
      <c r="FM319" s="179"/>
      <c r="FN319" s="179"/>
      <c r="FO319" s="179"/>
      <c r="FP319" s="179"/>
      <c r="FQ319" s="179"/>
      <c r="FR319" s="179"/>
      <c r="FS319" s="179"/>
      <c r="FT319" s="179"/>
      <c r="FU319" s="179"/>
      <c r="FV319" s="179"/>
      <c r="FW319" s="179"/>
      <c r="FX319" s="179"/>
      <c r="FY319" s="179"/>
      <c r="FZ319" s="179"/>
      <c r="GA319" s="179"/>
      <c r="GB319" s="179"/>
      <c r="GC319" s="179"/>
      <c r="GD319" s="179"/>
      <c r="GE319" s="179"/>
      <c r="GF319" s="179"/>
      <c r="GG319" s="179"/>
      <c r="GH319" s="179"/>
      <c r="GI319" s="179"/>
      <c r="GJ319" s="179"/>
      <c r="GK319" s="179"/>
      <c r="GL319" s="179"/>
      <c r="GM319" s="179"/>
      <c r="GN319" s="179"/>
      <c r="GO319" s="179"/>
      <c r="GP319" s="179"/>
      <c r="GQ319" s="179"/>
      <c r="GR319" s="179"/>
      <c r="GS319" s="179"/>
      <c r="GT319" s="179"/>
      <c r="GU319" s="179"/>
      <c r="GV319" s="179"/>
      <c r="GW319" s="179"/>
      <c r="GX319" s="179"/>
      <c r="GY319" s="179"/>
      <c r="GZ319" s="179"/>
      <c r="HA319" s="179"/>
      <c r="HB319" s="179"/>
      <c r="HC319" s="179"/>
      <c r="HD319" s="179"/>
      <c r="HE319" s="179"/>
      <c r="HF319" s="179"/>
      <c r="HG319" s="179"/>
      <c r="HH319" s="179"/>
      <c r="HI319" s="179"/>
      <c r="HJ319" s="179"/>
      <c r="HK319" s="179"/>
      <c r="HL319" s="179"/>
      <c r="HM319" s="179"/>
    </row>
    <row r="320" spans="1:221" s="180" customFormat="1" ht="38.25" x14ac:dyDescent="0.2">
      <c r="A320" s="85">
        <v>5</v>
      </c>
      <c r="B320" s="271" t="s">
        <v>320</v>
      </c>
      <c r="C320" s="125"/>
      <c r="D320" s="276" t="s">
        <v>321</v>
      </c>
      <c r="E320" s="178"/>
      <c r="F320" s="137">
        <f>ROUND(E320*C320,2)</f>
        <v>0</v>
      </c>
      <c r="G320" s="179"/>
      <c r="H320" s="179"/>
      <c r="I320" s="179"/>
      <c r="J320" s="179"/>
      <c r="K320" s="179"/>
      <c r="L320" s="179"/>
      <c r="M320" s="179"/>
      <c r="N320" s="179"/>
      <c r="O320" s="179"/>
      <c r="P320" s="179"/>
      <c r="Q320" s="179"/>
      <c r="R320" s="179"/>
      <c r="S320" s="179"/>
      <c r="T320" s="179"/>
      <c r="U320" s="179"/>
      <c r="V320" s="179"/>
      <c r="W320" s="179"/>
      <c r="X320" s="179"/>
      <c r="Y320" s="179"/>
      <c r="Z320" s="179"/>
      <c r="AA320" s="179"/>
      <c r="AB320" s="179"/>
      <c r="AC320" s="179"/>
      <c r="AD320" s="179"/>
      <c r="AE320" s="179"/>
      <c r="AF320" s="179"/>
      <c r="AG320" s="179"/>
      <c r="AH320" s="179"/>
      <c r="AI320" s="179"/>
      <c r="AJ320" s="179"/>
      <c r="AK320" s="179"/>
      <c r="AL320" s="179"/>
      <c r="AM320" s="179"/>
      <c r="AN320" s="179"/>
      <c r="AO320" s="179"/>
      <c r="AP320" s="179"/>
      <c r="AQ320" s="179"/>
      <c r="AR320" s="179"/>
      <c r="AS320" s="179"/>
      <c r="AT320" s="179"/>
      <c r="AU320" s="179"/>
      <c r="AV320" s="179"/>
      <c r="AW320" s="179"/>
      <c r="AX320" s="179"/>
      <c r="AY320" s="179"/>
      <c r="AZ320" s="179"/>
      <c r="BA320" s="179"/>
      <c r="BB320" s="179"/>
      <c r="BC320" s="179"/>
      <c r="BD320" s="179"/>
      <c r="BE320" s="179"/>
      <c r="BF320" s="179"/>
      <c r="BG320" s="179"/>
      <c r="BH320" s="179"/>
      <c r="BI320" s="179"/>
      <c r="BJ320" s="179"/>
      <c r="BK320" s="179"/>
      <c r="BL320" s="179"/>
      <c r="BM320" s="179"/>
      <c r="BN320" s="179"/>
      <c r="BO320" s="179"/>
      <c r="BP320" s="179"/>
      <c r="BQ320" s="179"/>
      <c r="BR320" s="179"/>
      <c r="BS320" s="179"/>
      <c r="BT320" s="179"/>
      <c r="BU320" s="179"/>
      <c r="BV320" s="179"/>
      <c r="BW320" s="179"/>
      <c r="BX320" s="179"/>
      <c r="BY320" s="179"/>
      <c r="BZ320" s="179"/>
      <c r="CA320" s="179"/>
      <c r="CB320" s="179"/>
      <c r="CC320" s="179"/>
      <c r="CD320" s="179"/>
      <c r="CE320" s="179"/>
      <c r="CF320" s="179"/>
      <c r="CG320" s="179"/>
      <c r="CH320" s="179"/>
      <c r="CI320" s="179"/>
      <c r="CJ320" s="179"/>
      <c r="CK320" s="179"/>
      <c r="CL320" s="179"/>
      <c r="CM320" s="179"/>
      <c r="CN320" s="179"/>
      <c r="CO320" s="179"/>
      <c r="CP320" s="179"/>
      <c r="CQ320" s="179"/>
      <c r="CR320" s="179"/>
      <c r="CS320" s="179"/>
      <c r="CT320" s="179"/>
      <c r="CU320" s="179"/>
      <c r="CV320" s="179"/>
      <c r="CW320" s="179"/>
      <c r="CX320" s="179"/>
      <c r="CY320" s="179"/>
      <c r="CZ320" s="179"/>
      <c r="DA320" s="179"/>
      <c r="DB320" s="179"/>
      <c r="DC320" s="179"/>
      <c r="DD320" s="179"/>
      <c r="DE320" s="179"/>
      <c r="DF320" s="179"/>
      <c r="DG320" s="179"/>
      <c r="DH320" s="179"/>
      <c r="DI320" s="179"/>
      <c r="DJ320" s="179"/>
      <c r="DK320" s="179"/>
      <c r="DL320" s="179"/>
      <c r="DM320" s="179"/>
      <c r="DN320" s="179"/>
      <c r="DO320" s="179"/>
      <c r="DP320" s="179"/>
      <c r="DQ320" s="179"/>
      <c r="DR320" s="179"/>
      <c r="DS320" s="179"/>
      <c r="DT320" s="179"/>
      <c r="DU320" s="179"/>
      <c r="DV320" s="179"/>
      <c r="DW320" s="179"/>
      <c r="DX320" s="179"/>
      <c r="DY320" s="179"/>
      <c r="DZ320" s="179"/>
      <c r="EA320" s="179"/>
      <c r="EB320" s="179"/>
      <c r="EC320" s="179"/>
      <c r="ED320" s="179"/>
      <c r="EE320" s="179"/>
      <c r="EF320" s="179"/>
      <c r="EG320" s="179"/>
      <c r="EH320" s="179"/>
      <c r="EI320" s="179"/>
      <c r="EJ320" s="179"/>
      <c r="EK320" s="179"/>
      <c r="EL320" s="179"/>
      <c r="EM320" s="179"/>
      <c r="EN320" s="179"/>
      <c r="EO320" s="179"/>
      <c r="EP320" s="179"/>
      <c r="EQ320" s="179"/>
      <c r="ER320" s="179"/>
      <c r="ES320" s="179"/>
      <c r="ET320" s="179"/>
      <c r="EU320" s="179"/>
      <c r="EV320" s="179"/>
      <c r="EW320" s="179"/>
      <c r="EX320" s="179"/>
      <c r="EY320" s="179"/>
      <c r="EZ320" s="179"/>
      <c r="FA320" s="179"/>
      <c r="FB320" s="179"/>
      <c r="FC320" s="179"/>
      <c r="FD320" s="179"/>
      <c r="FE320" s="179"/>
      <c r="FF320" s="179"/>
      <c r="FG320" s="179"/>
      <c r="FH320" s="179"/>
      <c r="FI320" s="179"/>
      <c r="FJ320" s="179"/>
      <c r="FK320" s="179"/>
      <c r="FL320" s="179"/>
      <c r="FM320" s="179"/>
      <c r="FN320" s="179"/>
      <c r="FO320" s="179"/>
      <c r="FP320" s="179"/>
      <c r="FQ320" s="179"/>
      <c r="FR320" s="179"/>
      <c r="FS320" s="179"/>
      <c r="FT320" s="179"/>
      <c r="FU320" s="179"/>
      <c r="FV320" s="179"/>
      <c r="FW320" s="179"/>
      <c r="FX320" s="179"/>
      <c r="FY320" s="179"/>
      <c r="FZ320" s="179"/>
      <c r="GA320" s="179"/>
      <c r="GB320" s="179"/>
      <c r="GC320" s="179"/>
      <c r="GD320" s="179"/>
      <c r="GE320" s="179"/>
      <c r="GF320" s="179"/>
      <c r="GG320" s="179"/>
      <c r="GH320" s="179"/>
      <c r="GI320" s="179"/>
      <c r="GJ320" s="179"/>
      <c r="GK320" s="179"/>
      <c r="GL320" s="179"/>
      <c r="GM320" s="179"/>
      <c r="GN320" s="179"/>
      <c r="GO320" s="179"/>
      <c r="GP320" s="179"/>
      <c r="GQ320" s="179"/>
      <c r="GR320" s="179"/>
      <c r="GS320" s="179"/>
      <c r="GT320" s="179"/>
      <c r="GU320" s="179"/>
      <c r="GV320" s="179"/>
      <c r="GW320" s="179"/>
      <c r="GX320" s="179"/>
      <c r="GY320" s="179"/>
      <c r="GZ320" s="179"/>
      <c r="HA320" s="179"/>
      <c r="HB320" s="179"/>
      <c r="HC320" s="179"/>
      <c r="HD320" s="179"/>
      <c r="HE320" s="179"/>
      <c r="HF320" s="179"/>
      <c r="HG320" s="179"/>
      <c r="HH320" s="179"/>
      <c r="HI320" s="179"/>
      <c r="HJ320" s="179"/>
      <c r="HK320" s="179"/>
      <c r="HL320" s="179"/>
      <c r="HM320" s="179"/>
    </row>
    <row r="321" spans="1:224" s="181" customFormat="1" x14ac:dyDescent="0.2">
      <c r="A321" s="278"/>
      <c r="B321" s="201" t="s">
        <v>322</v>
      </c>
      <c r="C321" s="198"/>
      <c r="D321" s="249"/>
      <c r="E321" s="172"/>
      <c r="F321" s="173">
        <f>SUM(F278:F320)</f>
        <v>0</v>
      </c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  <c r="AA321" s="121"/>
      <c r="AB321" s="121"/>
      <c r="AC321" s="121"/>
      <c r="AD321" s="121"/>
      <c r="AE321" s="121"/>
      <c r="AF321" s="121"/>
      <c r="AG321" s="121"/>
      <c r="AH321" s="121"/>
      <c r="AI321" s="121"/>
      <c r="AJ321" s="121"/>
      <c r="AK321" s="121"/>
      <c r="AL321" s="121"/>
      <c r="AM321" s="121"/>
      <c r="AN321" s="121"/>
      <c r="AO321" s="121"/>
      <c r="AP321" s="121"/>
      <c r="AQ321" s="121"/>
      <c r="AR321" s="121"/>
      <c r="AS321" s="121"/>
      <c r="AT321" s="121"/>
      <c r="AU321" s="121"/>
      <c r="AV321" s="121"/>
      <c r="AW321" s="121"/>
      <c r="AX321" s="121"/>
      <c r="AY321" s="121"/>
      <c r="AZ321" s="121"/>
      <c r="BA321" s="121"/>
      <c r="BB321" s="121"/>
      <c r="BC321" s="121"/>
      <c r="BD321" s="121"/>
      <c r="BE321" s="121"/>
      <c r="BF321" s="121"/>
      <c r="BG321" s="121"/>
      <c r="BH321" s="121"/>
      <c r="BI321" s="121"/>
      <c r="BJ321" s="121"/>
      <c r="BK321" s="121"/>
      <c r="BL321" s="121"/>
      <c r="BM321" s="121"/>
      <c r="BN321" s="121"/>
      <c r="BO321" s="121"/>
      <c r="BP321" s="121"/>
      <c r="BQ321" s="121"/>
      <c r="BR321" s="121"/>
      <c r="BS321" s="121"/>
      <c r="BT321" s="121"/>
      <c r="BU321" s="121"/>
      <c r="BV321" s="121"/>
      <c r="BW321" s="121"/>
      <c r="BX321" s="121"/>
      <c r="BY321" s="121"/>
      <c r="BZ321" s="121"/>
      <c r="CA321" s="121"/>
      <c r="CB321" s="121"/>
      <c r="CC321" s="121"/>
      <c r="CD321" s="121"/>
      <c r="CE321" s="121"/>
      <c r="CF321" s="121"/>
      <c r="CG321" s="121"/>
      <c r="CH321" s="121"/>
      <c r="CI321" s="121"/>
      <c r="CJ321" s="121"/>
      <c r="CK321" s="121"/>
      <c r="CL321" s="121"/>
      <c r="CM321" s="121"/>
      <c r="CN321" s="121"/>
      <c r="CO321" s="121"/>
      <c r="CP321" s="121"/>
      <c r="CQ321" s="121"/>
      <c r="CR321" s="121"/>
      <c r="CS321" s="121"/>
      <c r="CT321" s="121"/>
      <c r="CU321" s="121"/>
      <c r="CV321" s="121"/>
      <c r="CW321" s="121"/>
      <c r="CX321" s="121"/>
      <c r="CY321" s="121"/>
      <c r="CZ321" s="121"/>
      <c r="DA321" s="121"/>
      <c r="DB321" s="121"/>
      <c r="DC321" s="121"/>
      <c r="DD321" s="121"/>
      <c r="DE321" s="121"/>
      <c r="DF321" s="121"/>
      <c r="DG321" s="121"/>
      <c r="DH321" s="121"/>
      <c r="DI321" s="121"/>
      <c r="DJ321" s="121"/>
      <c r="DK321" s="121"/>
      <c r="DL321" s="121"/>
      <c r="DM321" s="121"/>
      <c r="DN321" s="121"/>
      <c r="DO321" s="121"/>
      <c r="DP321" s="121"/>
      <c r="DQ321" s="121"/>
      <c r="DR321" s="121"/>
      <c r="DS321" s="121"/>
      <c r="DT321" s="121"/>
      <c r="DU321" s="121"/>
      <c r="DV321" s="121"/>
      <c r="DW321" s="121"/>
      <c r="DX321" s="121"/>
      <c r="DY321" s="121"/>
      <c r="DZ321" s="121"/>
      <c r="EA321" s="121"/>
      <c r="EB321" s="121"/>
      <c r="EC321" s="121"/>
      <c r="ED321" s="121"/>
      <c r="EE321" s="121"/>
      <c r="EF321" s="121"/>
      <c r="EG321" s="121"/>
      <c r="EH321" s="121"/>
      <c r="EI321" s="121"/>
      <c r="EJ321" s="121"/>
      <c r="EK321" s="121"/>
      <c r="EL321" s="121"/>
      <c r="EM321" s="121"/>
      <c r="EN321" s="121"/>
      <c r="EO321" s="121"/>
      <c r="EP321" s="121"/>
      <c r="EQ321" s="121"/>
      <c r="ER321" s="121"/>
      <c r="ES321" s="121"/>
      <c r="ET321" s="121"/>
      <c r="EU321" s="121"/>
      <c r="EV321" s="121"/>
      <c r="EW321" s="121"/>
      <c r="EX321" s="121"/>
      <c r="EY321" s="121"/>
      <c r="EZ321" s="121"/>
      <c r="FA321" s="121"/>
      <c r="FB321" s="121"/>
      <c r="FC321" s="121"/>
      <c r="FD321" s="121"/>
      <c r="FE321" s="121"/>
      <c r="FF321" s="121"/>
      <c r="FG321" s="121"/>
      <c r="FH321" s="121"/>
      <c r="FI321" s="121"/>
      <c r="FJ321" s="121"/>
      <c r="FK321" s="121"/>
      <c r="FL321" s="121"/>
      <c r="FM321" s="121"/>
      <c r="FN321" s="121"/>
      <c r="FO321" s="121"/>
      <c r="FP321" s="121"/>
      <c r="FQ321" s="121"/>
      <c r="FR321" s="121"/>
      <c r="FS321" s="121"/>
      <c r="FT321" s="121"/>
      <c r="FU321" s="121"/>
      <c r="FV321" s="121"/>
      <c r="FW321" s="121"/>
      <c r="FX321" s="121"/>
      <c r="FY321" s="121"/>
      <c r="FZ321" s="121"/>
      <c r="GA321" s="121"/>
      <c r="GB321" s="121"/>
      <c r="GC321" s="121"/>
      <c r="GD321" s="121"/>
      <c r="GE321" s="121"/>
      <c r="GF321" s="121"/>
      <c r="GG321" s="121"/>
      <c r="GH321" s="121"/>
      <c r="GI321" s="121"/>
      <c r="GJ321" s="121"/>
      <c r="GK321" s="121"/>
      <c r="GL321" s="121"/>
      <c r="GM321" s="121"/>
      <c r="GN321" s="121"/>
      <c r="GO321" s="121"/>
      <c r="GP321" s="121"/>
      <c r="GQ321" s="121"/>
      <c r="GR321" s="121"/>
      <c r="GS321" s="121"/>
      <c r="GT321" s="121"/>
      <c r="GU321" s="121"/>
      <c r="GV321" s="121"/>
      <c r="GW321" s="121"/>
      <c r="GX321" s="121"/>
      <c r="GY321" s="121"/>
      <c r="GZ321" s="121"/>
      <c r="HA321" s="121"/>
      <c r="HB321" s="121"/>
      <c r="HC321" s="121"/>
      <c r="HD321" s="121"/>
      <c r="HE321" s="121"/>
      <c r="HF321" s="121"/>
      <c r="HG321" s="121"/>
      <c r="HH321" s="121"/>
      <c r="HI321" s="121"/>
      <c r="HJ321" s="121"/>
      <c r="HK321" s="121"/>
      <c r="HL321" s="121"/>
      <c r="HM321" s="121"/>
      <c r="HN321" s="121"/>
      <c r="HO321" s="121"/>
      <c r="HP321" s="121"/>
    </row>
    <row r="322" spans="1:224" s="123" customFormat="1" x14ac:dyDescent="0.2">
      <c r="A322" s="233"/>
      <c r="B322" s="52"/>
      <c r="C322" s="184"/>
      <c r="D322" s="246"/>
      <c r="E322" s="124"/>
      <c r="F322" s="119"/>
    </row>
    <row r="323" spans="1:224" s="123" customFormat="1" x14ac:dyDescent="0.2">
      <c r="A323" s="279"/>
      <c r="B323" s="280" t="s">
        <v>30</v>
      </c>
      <c r="C323" s="281"/>
      <c r="D323" s="282"/>
      <c r="E323" s="146"/>
      <c r="F323" s="147">
        <f>+F217+F321+F273+F96+F177</f>
        <v>0</v>
      </c>
    </row>
    <row r="324" spans="1:224" s="123" customFormat="1" x14ac:dyDescent="0.2">
      <c r="A324" s="240"/>
      <c r="B324" s="223" t="s">
        <v>30</v>
      </c>
      <c r="C324" s="184"/>
      <c r="D324" s="227"/>
      <c r="E324" s="114"/>
      <c r="F324" s="122">
        <f>F323</f>
        <v>0</v>
      </c>
    </row>
    <row r="325" spans="1:224" s="123" customFormat="1" x14ac:dyDescent="0.2">
      <c r="A325" s="240"/>
      <c r="B325" s="223"/>
      <c r="C325" s="184"/>
      <c r="D325" s="227"/>
      <c r="E325" s="114"/>
      <c r="F325" s="122"/>
    </row>
    <row r="326" spans="1:224" s="123" customFormat="1" x14ac:dyDescent="0.2">
      <c r="A326" s="283"/>
      <c r="B326" s="283" t="s">
        <v>63</v>
      </c>
      <c r="C326" s="284"/>
      <c r="D326" s="283"/>
      <c r="E326" s="148"/>
      <c r="F326" s="148"/>
    </row>
    <row r="327" spans="1:224" x14ac:dyDescent="0.2">
      <c r="A327" s="283"/>
      <c r="B327" s="228" t="s">
        <v>15</v>
      </c>
      <c r="C327" s="285">
        <v>0.04</v>
      </c>
      <c r="D327" s="283"/>
      <c r="E327" s="148"/>
      <c r="F327" s="114">
        <f t="shared" ref="F327:F332" si="25">ROUND(($F$324*C327),2)</f>
        <v>0</v>
      </c>
    </row>
    <row r="328" spans="1:224" x14ac:dyDescent="0.2">
      <c r="A328" s="283"/>
      <c r="B328" s="228" t="s">
        <v>11</v>
      </c>
      <c r="C328" s="285">
        <v>0.1</v>
      </c>
      <c r="D328" s="283"/>
      <c r="E328" s="148"/>
      <c r="F328" s="114">
        <f t="shared" si="25"/>
        <v>0</v>
      </c>
    </row>
    <row r="329" spans="1:224" x14ac:dyDescent="0.2">
      <c r="A329" s="283"/>
      <c r="B329" s="228" t="s">
        <v>50</v>
      </c>
      <c r="C329" s="285">
        <v>0.04</v>
      </c>
      <c r="D329" s="283"/>
      <c r="E329" s="148"/>
      <c r="F329" s="114">
        <f t="shared" si="25"/>
        <v>0</v>
      </c>
    </row>
    <row r="330" spans="1:224" x14ac:dyDescent="0.2">
      <c r="A330" s="283"/>
      <c r="B330" s="228" t="s">
        <v>12</v>
      </c>
      <c r="C330" s="285">
        <v>0.05</v>
      </c>
      <c r="D330" s="283"/>
      <c r="E330" s="148"/>
      <c r="F330" s="114">
        <f t="shared" si="25"/>
        <v>0</v>
      </c>
    </row>
    <row r="331" spans="1:224" x14ac:dyDescent="0.2">
      <c r="A331" s="283"/>
      <c r="B331" s="228" t="s">
        <v>13</v>
      </c>
      <c r="C331" s="285">
        <v>0.05</v>
      </c>
      <c r="D331" s="283"/>
      <c r="E331" s="148"/>
      <c r="F331" s="114">
        <f t="shared" si="25"/>
        <v>0</v>
      </c>
    </row>
    <row r="332" spans="1:224" x14ac:dyDescent="0.2">
      <c r="A332" s="283"/>
      <c r="B332" s="228" t="s">
        <v>51</v>
      </c>
      <c r="C332" s="285">
        <v>0.01</v>
      </c>
      <c r="D332" s="283"/>
      <c r="E332" s="148"/>
      <c r="F332" s="114">
        <f t="shared" si="25"/>
        <v>0</v>
      </c>
    </row>
    <row r="333" spans="1:224" x14ac:dyDescent="0.2">
      <c r="A333" s="283"/>
      <c r="B333" s="228" t="s">
        <v>57</v>
      </c>
      <c r="C333" s="285">
        <v>0.18</v>
      </c>
      <c r="D333" s="283"/>
      <c r="E333" s="148"/>
      <c r="F333" s="114">
        <f>ROUND(($F$328*C333),2)</f>
        <v>0</v>
      </c>
    </row>
    <row r="334" spans="1:224" x14ac:dyDescent="0.2">
      <c r="A334" s="283"/>
      <c r="B334" s="240" t="s">
        <v>16</v>
      </c>
      <c r="C334" s="285">
        <v>0.05</v>
      </c>
      <c r="D334" s="283"/>
      <c r="E334" s="148"/>
      <c r="F334" s="114">
        <f>ROUND(($F$324*C334),2)</f>
        <v>0</v>
      </c>
    </row>
    <row r="335" spans="1:224" x14ac:dyDescent="0.2">
      <c r="A335" s="283"/>
      <c r="B335" s="240" t="s">
        <v>66</v>
      </c>
      <c r="C335" s="285">
        <v>0.1</v>
      </c>
      <c r="D335" s="283"/>
      <c r="E335" s="148"/>
      <c r="F335" s="114">
        <f>ROUND(($F$324*C335),2)</f>
        <v>0</v>
      </c>
    </row>
    <row r="336" spans="1:224" x14ac:dyDescent="0.2">
      <c r="A336" s="283"/>
      <c r="B336" s="286" t="s">
        <v>91</v>
      </c>
      <c r="C336" s="285">
        <v>1E-3</v>
      </c>
      <c r="D336" s="283"/>
      <c r="E336" s="148"/>
      <c r="F336" s="114">
        <f>ROUND(($F$324*C336),2)</f>
        <v>0</v>
      </c>
    </row>
    <row r="337" spans="1:6" ht="25.5" x14ac:dyDescent="0.2">
      <c r="A337" s="283"/>
      <c r="B337" s="287" t="s">
        <v>458</v>
      </c>
      <c r="C337" s="285">
        <v>0.03</v>
      </c>
      <c r="D337" s="288"/>
      <c r="E337" s="149"/>
      <c r="F337" s="150">
        <f>ROUND(C337*F324,2)</f>
        <v>0</v>
      </c>
    </row>
    <row r="338" spans="1:6" x14ac:dyDescent="0.2">
      <c r="A338" s="283"/>
      <c r="B338" s="287" t="s">
        <v>459</v>
      </c>
      <c r="C338" s="285">
        <v>0.02</v>
      </c>
      <c r="D338" s="288"/>
      <c r="E338" s="149"/>
      <c r="F338" s="150">
        <f>ROUND(C338*F324,2)</f>
        <v>0</v>
      </c>
    </row>
    <row r="339" spans="1:6" x14ac:dyDescent="0.2">
      <c r="A339" s="291"/>
      <c r="B339" s="239" t="s">
        <v>9</v>
      </c>
      <c r="C339" s="184"/>
      <c r="D339" s="227"/>
      <c r="E339" s="114"/>
      <c r="F339" s="122">
        <f>SUM(F327:F338)</f>
        <v>0</v>
      </c>
    </row>
    <row r="340" spans="1:6" x14ac:dyDescent="0.2">
      <c r="A340" s="291"/>
      <c r="B340" s="223"/>
      <c r="C340" s="184"/>
      <c r="D340" s="227"/>
      <c r="E340" s="114"/>
      <c r="F340" s="122"/>
    </row>
    <row r="341" spans="1:6" x14ac:dyDescent="0.2">
      <c r="A341" s="291"/>
      <c r="B341" s="239" t="s">
        <v>10</v>
      </c>
      <c r="C341" s="184"/>
      <c r="D341" s="227"/>
      <c r="E341" s="114"/>
      <c r="F341" s="122">
        <f>F324+F339</f>
        <v>0</v>
      </c>
    </row>
    <row r="342" spans="1:6" x14ac:dyDescent="0.2">
      <c r="A342" s="291"/>
      <c r="B342" s="223"/>
      <c r="C342" s="184"/>
      <c r="D342" s="227"/>
      <c r="E342" s="114"/>
      <c r="F342" s="122"/>
    </row>
    <row r="343" spans="1:6" x14ac:dyDescent="0.2">
      <c r="A343" s="143"/>
      <c r="B343" s="151" t="s">
        <v>64</v>
      </c>
      <c r="C343" s="144"/>
      <c r="D343" s="145"/>
      <c r="E343" s="146"/>
      <c r="F343" s="147">
        <f>+F341</f>
        <v>0</v>
      </c>
    </row>
    <row r="344" spans="1:6" x14ac:dyDescent="0.2">
      <c r="A344" s="152"/>
      <c r="B344" s="153"/>
      <c r="C344" s="102"/>
      <c r="D344" s="154"/>
      <c r="E344" s="155"/>
      <c r="F344" s="156"/>
    </row>
    <row r="729" spans="1:6" s="101" customFormat="1" x14ac:dyDescent="0.2">
      <c r="A729" s="99"/>
      <c r="B729" s="99"/>
      <c r="C729" s="157"/>
      <c r="D729" s="99"/>
      <c r="E729" s="99"/>
      <c r="F729" s="99"/>
    </row>
    <row r="730" spans="1:6" s="101" customFormat="1" x14ac:dyDescent="0.2">
      <c r="A730" s="99"/>
      <c r="B730" s="99"/>
      <c r="C730" s="157"/>
      <c r="D730" s="99"/>
      <c r="E730" s="99"/>
      <c r="F730" s="99"/>
    </row>
    <row r="731" spans="1:6" s="101" customFormat="1" x14ac:dyDescent="0.2">
      <c r="A731" s="99"/>
      <c r="B731" s="99"/>
      <c r="C731" s="157"/>
      <c r="D731" s="99"/>
      <c r="E731" s="99"/>
      <c r="F731" s="99"/>
    </row>
    <row r="732" spans="1:6" s="101" customFormat="1" x14ac:dyDescent="0.2">
      <c r="A732" s="99"/>
      <c r="B732" s="99"/>
      <c r="C732" s="157"/>
      <c r="D732" s="99"/>
      <c r="E732" s="99"/>
      <c r="F732" s="99"/>
    </row>
    <row r="733" spans="1:6" s="101" customFormat="1" x14ac:dyDescent="0.2">
      <c r="A733" s="99"/>
      <c r="B733" s="99"/>
      <c r="C733" s="157"/>
      <c r="D733" s="99"/>
      <c r="E733" s="99"/>
      <c r="F733" s="99"/>
    </row>
    <row r="734" spans="1:6" s="101" customFormat="1" x14ac:dyDescent="0.2">
      <c r="A734" s="99"/>
      <c r="B734" s="99"/>
      <c r="C734" s="157"/>
      <c r="D734" s="99"/>
      <c r="E734" s="99"/>
      <c r="F734" s="99"/>
    </row>
    <row r="735" spans="1:6" s="101" customFormat="1" x14ac:dyDescent="0.2">
      <c r="A735" s="99"/>
      <c r="B735" s="99"/>
      <c r="C735" s="157"/>
      <c r="D735" s="99"/>
      <c r="E735" s="99"/>
      <c r="F735" s="99"/>
    </row>
    <row r="736" spans="1:6" s="101" customFormat="1" x14ac:dyDescent="0.2">
      <c r="A736" s="99"/>
      <c r="B736" s="99"/>
      <c r="C736" s="157"/>
      <c r="D736" s="99"/>
      <c r="E736" s="99"/>
      <c r="F736" s="99"/>
    </row>
    <row r="737" spans="1:6" s="101" customFormat="1" x14ac:dyDescent="0.2">
      <c r="A737" s="99"/>
      <c r="B737" s="99"/>
      <c r="C737" s="157"/>
      <c r="D737" s="99"/>
      <c r="E737" s="99"/>
      <c r="F737" s="99"/>
    </row>
    <row r="738" spans="1:6" s="101" customFormat="1" x14ac:dyDescent="0.2">
      <c r="A738" s="99"/>
      <c r="B738" s="99"/>
      <c r="C738" s="157"/>
      <c r="D738" s="99"/>
      <c r="E738" s="99"/>
      <c r="F738" s="99"/>
    </row>
    <row r="739" spans="1:6" s="101" customFormat="1" x14ac:dyDescent="0.2">
      <c r="A739" s="99"/>
      <c r="B739" s="99"/>
      <c r="C739" s="157"/>
      <c r="D739" s="99"/>
      <c r="E739" s="99"/>
      <c r="F739" s="99"/>
    </row>
    <row r="740" spans="1:6" s="101" customFormat="1" x14ac:dyDescent="0.2">
      <c r="A740" s="99"/>
      <c r="B740" s="99"/>
      <c r="C740" s="157"/>
      <c r="D740" s="99"/>
      <c r="E740" s="99"/>
      <c r="F740" s="99"/>
    </row>
    <row r="741" spans="1:6" s="101" customFormat="1" x14ac:dyDescent="0.2">
      <c r="A741" s="99"/>
      <c r="B741" s="99"/>
      <c r="C741" s="157"/>
      <c r="D741" s="99"/>
      <c r="E741" s="99"/>
      <c r="F741" s="99"/>
    </row>
    <row r="742" spans="1:6" s="101" customFormat="1" x14ac:dyDescent="0.2">
      <c r="A742" s="99"/>
      <c r="B742" s="99"/>
      <c r="C742" s="157"/>
      <c r="D742" s="99"/>
      <c r="E742" s="99"/>
      <c r="F742" s="99"/>
    </row>
    <row r="743" spans="1:6" s="101" customFormat="1" x14ac:dyDescent="0.2">
      <c r="A743" s="99"/>
      <c r="B743" s="99"/>
      <c r="C743" s="157"/>
      <c r="D743" s="99"/>
      <c r="E743" s="99"/>
      <c r="F743" s="99"/>
    </row>
    <row r="744" spans="1:6" s="101" customFormat="1" x14ac:dyDescent="0.2">
      <c r="A744" s="99"/>
      <c r="B744" s="99"/>
      <c r="C744" s="157"/>
      <c r="D744" s="99"/>
      <c r="E744" s="99"/>
      <c r="F744" s="99"/>
    </row>
    <row r="745" spans="1:6" s="101" customFormat="1" x14ac:dyDescent="0.2">
      <c r="A745" s="99"/>
      <c r="B745" s="99"/>
      <c r="C745" s="157"/>
      <c r="D745" s="99"/>
      <c r="E745" s="99"/>
      <c r="F745" s="99"/>
    </row>
    <row r="746" spans="1:6" s="101" customFormat="1" x14ac:dyDescent="0.2">
      <c r="A746" s="99"/>
      <c r="B746" s="99"/>
      <c r="C746" s="157"/>
      <c r="D746" s="99"/>
      <c r="E746" s="99"/>
      <c r="F746" s="99"/>
    </row>
    <row r="747" spans="1:6" s="101" customFormat="1" x14ac:dyDescent="0.2">
      <c r="A747" s="99"/>
      <c r="B747" s="99"/>
      <c r="C747" s="157"/>
      <c r="D747" s="99"/>
      <c r="E747" s="99"/>
      <c r="F747" s="99"/>
    </row>
    <row r="748" spans="1:6" s="101" customFormat="1" x14ac:dyDescent="0.2">
      <c r="A748" s="99"/>
      <c r="B748" s="99"/>
      <c r="C748" s="157"/>
      <c r="D748" s="99"/>
      <c r="E748" s="99"/>
      <c r="F748" s="99"/>
    </row>
    <row r="749" spans="1:6" s="101" customFormat="1" x14ac:dyDescent="0.2">
      <c r="A749" s="99"/>
      <c r="B749" s="99"/>
      <c r="C749" s="157"/>
      <c r="D749" s="99"/>
      <c r="E749" s="99"/>
      <c r="F749" s="99"/>
    </row>
    <row r="750" spans="1:6" s="101" customFormat="1" x14ac:dyDescent="0.2">
      <c r="A750" s="99"/>
      <c r="B750" s="99"/>
      <c r="C750" s="157"/>
      <c r="D750" s="99"/>
      <c r="E750" s="99"/>
      <c r="F750" s="99"/>
    </row>
    <row r="751" spans="1:6" s="101" customFormat="1" x14ac:dyDescent="0.2">
      <c r="A751" s="99"/>
      <c r="B751" s="99"/>
      <c r="C751" s="157"/>
      <c r="D751" s="99"/>
      <c r="E751" s="99"/>
      <c r="F751" s="99"/>
    </row>
    <row r="752" spans="1:6" s="101" customFormat="1" x14ac:dyDescent="0.2">
      <c r="A752" s="99"/>
      <c r="B752" s="99"/>
      <c r="C752" s="157"/>
      <c r="D752" s="99"/>
      <c r="E752" s="99"/>
      <c r="F752" s="99"/>
    </row>
    <row r="753" spans="1:6" s="101" customFormat="1" x14ac:dyDescent="0.2">
      <c r="A753" s="99"/>
      <c r="B753" s="99"/>
      <c r="C753" s="157"/>
      <c r="D753" s="99"/>
      <c r="E753" s="99"/>
      <c r="F753" s="99"/>
    </row>
    <row r="754" spans="1:6" s="101" customFormat="1" x14ac:dyDescent="0.2">
      <c r="A754" s="99"/>
      <c r="B754" s="99"/>
      <c r="C754" s="157"/>
      <c r="D754" s="99"/>
      <c r="E754" s="99"/>
      <c r="F754" s="99"/>
    </row>
    <row r="755" spans="1:6" s="101" customFormat="1" x14ac:dyDescent="0.2">
      <c r="A755" s="99"/>
      <c r="B755" s="99"/>
      <c r="C755" s="157"/>
      <c r="D755" s="99"/>
      <c r="E755" s="99"/>
      <c r="F755" s="99"/>
    </row>
    <row r="756" spans="1:6" s="101" customFormat="1" x14ac:dyDescent="0.2">
      <c r="A756" s="99"/>
      <c r="B756" s="99"/>
      <c r="C756" s="157"/>
      <c r="D756" s="99"/>
      <c r="E756" s="99"/>
      <c r="F756" s="99"/>
    </row>
    <row r="757" spans="1:6" s="101" customFormat="1" x14ac:dyDescent="0.2">
      <c r="A757" s="99"/>
      <c r="B757" s="99"/>
      <c r="C757" s="157"/>
      <c r="D757" s="99"/>
      <c r="E757" s="99"/>
      <c r="F757" s="99"/>
    </row>
    <row r="758" spans="1:6" s="101" customFormat="1" x14ac:dyDescent="0.2">
      <c r="A758" s="99"/>
      <c r="B758" s="99"/>
      <c r="C758" s="157"/>
      <c r="D758" s="99"/>
      <c r="E758" s="99"/>
      <c r="F758" s="99"/>
    </row>
    <row r="759" spans="1:6" s="101" customFormat="1" x14ac:dyDescent="0.2">
      <c r="A759" s="99"/>
      <c r="B759" s="99"/>
      <c r="C759" s="157"/>
      <c r="D759" s="99"/>
      <c r="E759" s="99"/>
      <c r="F759" s="99"/>
    </row>
    <row r="760" spans="1:6" s="101" customFormat="1" x14ac:dyDescent="0.2">
      <c r="A760" s="99"/>
      <c r="B760" s="99"/>
      <c r="C760" s="157"/>
      <c r="D760" s="99"/>
      <c r="E760" s="99"/>
      <c r="F760" s="99"/>
    </row>
    <row r="761" spans="1:6" s="101" customFormat="1" x14ac:dyDescent="0.2">
      <c r="A761" s="99"/>
      <c r="B761" s="99"/>
      <c r="C761" s="157"/>
      <c r="D761" s="99"/>
      <c r="E761" s="99"/>
      <c r="F761" s="99"/>
    </row>
    <row r="762" spans="1:6" s="101" customFormat="1" x14ac:dyDescent="0.2">
      <c r="A762" s="99"/>
      <c r="B762" s="99"/>
      <c r="C762" s="157"/>
      <c r="D762" s="99"/>
      <c r="E762" s="99"/>
      <c r="F762" s="99"/>
    </row>
    <row r="763" spans="1:6" s="101" customFormat="1" x14ac:dyDescent="0.2">
      <c r="A763" s="99"/>
      <c r="B763" s="99"/>
      <c r="C763" s="157"/>
      <c r="D763" s="99"/>
      <c r="E763" s="99"/>
      <c r="F763" s="99"/>
    </row>
    <row r="764" spans="1:6" s="101" customFormat="1" x14ac:dyDescent="0.2">
      <c r="A764" s="99"/>
      <c r="B764" s="99"/>
      <c r="C764" s="157"/>
      <c r="D764" s="99"/>
      <c r="E764" s="99"/>
      <c r="F764" s="99"/>
    </row>
    <row r="765" spans="1:6" s="101" customFormat="1" x14ac:dyDescent="0.2">
      <c r="A765" s="99"/>
      <c r="B765" s="99"/>
      <c r="C765" s="157"/>
      <c r="D765" s="99"/>
      <c r="E765" s="99"/>
      <c r="F765" s="99"/>
    </row>
    <row r="766" spans="1:6" s="101" customFormat="1" x14ac:dyDescent="0.2">
      <c r="A766" s="99"/>
      <c r="B766" s="99"/>
      <c r="C766" s="157"/>
      <c r="D766" s="99"/>
      <c r="E766" s="99"/>
      <c r="F766" s="99"/>
    </row>
    <row r="767" spans="1:6" s="101" customFormat="1" x14ac:dyDescent="0.2">
      <c r="A767" s="99"/>
      <c r="B767" s="99"/>
      <c r="C767" s="157"/>
      <c r="D767" s="99"/>
      <c r="E767" s="99"/>
      <c r="F767" s="99"/>
    </row>
    <row r="768" spans="1:6" s="101" customFormat="1" x14ac:dyDescent="0.2">
      <c r="A768" s="99"/>
      <c r="B768" s="99"/>
      <c r="C768" s="157"/>
      <c r="D768" s="99"/>
      <c r="E768" s="99"/>
      <c r="F768" s="99"/>
    </row>
    <row r="769" spans="1:6" s="101" customFormat="1" x14ac:dyDescent="0.2">
      <c r="A769" s="99"/>
      <c r="B769" s="99"/>
      <c r="C769" s="157"/>
      <c r="D769" s="99"/>
      <c r="E769" s="99"/>
      <c r="F769" s="99"/>
    </row>
    <row r="770" spans="1:6" s="101" customFormat="1" x14ac:dyDescent="0.2">
      <c r="A770" s="99"/>
      <c r="B770" s="99"/>
      <c r="C770" s="157"/>
      <c r="D770" s="99"/>
      <c r="E770" s="99"/>
      <c r="F770" s="99"/>
    </row>
    <row r="771" spans="1:6" s="101" customFormat="1" x14ac:dyDescent="0.2">
      <c r="A771" s="99"/>
      <c r="B771" s="99"/>
      <c r="C771" s="157"/>
      <c r="D771" s="99"/>
      <c r="E771" s="99"/>
      <c r="F771" s="99"/>
    </row>
    <row r="772" spans="1:6" s="101" customFormat="1" x14ac:dyDescent="0.2">
      <c r="A772" s="99"/>
      <c r="B772" s="99"/>
      <c r="C772" s="157"/>
      <c r="D772" s="99"/>
      <c r="E772" s="99"/>
      <c r="F772" s="99"/>
    </row>
    <row r="773" spans="1:6" s="101" customFormat="1" x14ac:dyDescent="0.2">
      <c r="A773" s="99"/>
      <c r="B773" s="99"/>
      <c r="C773" s="157"/>
      <c r="D773" s="99"/>
      <c r="E773" s="99"/>
      <c r="F773" s="99"/>
    </row>
    <row r="774" spans="1:6" s="101" customFormat="1" x14ac:dyDescent="0.2">
      <c r="A774" s="99"/>
      <c r="B774" s="99"/>
      <c r="C774" s="157"/>
      <c r="D774" s="99"/>
      <c r="E774" s="99"/>
      <c r="F774" s="99"/>
    </row>
    <row r="775" spans="1:6" s="101" customFormat="1" x14ac:dyDescent="0.2">
      <c r="A775" s="99"/>
      <c r="B775" s="99"/>
      <c r="C775" s="157"/>
      <c r="D775" s="99"/>
      <c r="E775" s="99"/>
      <c r="F775" s="99"/>
    </row>
    <row r="776" spans="1:6" s="101" customFormat="1" x14ac:dyDescent="0.2">
      <c r="A776" s="99"/>
      <c r="B776" s="99"/>
      <c r="C776" s="157"/>
      <c r="D776" s="99"/>
      <c r="E776" s="99"/>
      <c r="F776" s="99"/>
    </row>
    <row r="777" spans="1:6" s="101" customFormat="1" x14ac:dyDescent="0.2">
      <c r="A777" s="99"/>
      <c r="B777" s="99"/>
      <c r="C777" s="157"/>
      <c r="D777" s="99"/>
      <c r="E777" s="99"/>
      <c r="F777" s="99"/>
    </row>
    <row r="778" spans="1:6" s="101" customFormat="1" x14ac:dyDescent="0.2">
      <c r="A778" s="99"/>
      <c r="B778" s="99"/>
      <c r="C778" s="157"/>
      <c r="D778" s="99"/>
      <c r="E778" s="99"/>
      <c r="F778" s="99"/>
    </row>
    <row r="779" spans="1:6" s="101" customFormat="1" x14ac:dyDescent="0.2">
      <c r="A779" s="99"/>
      <c r="B779" s="99"/>
      <c r="C779" s="157"/>
      <c r="D779" s="99"/>
      <c r="E779" s="99"/>
      <c r="F779" s="99"/>
    </row>
    <row r="780" spans="1:6" s="101" customFormat="1" x14ac:dyDescent="0.2">
      <c r="A780" s="99"/>
      <c r="B780" s="99"/>
      <c r="C780" s="157"/>
      <c r="D780" s="99"/>
      <c r="E780" s="99"/>
      <c r="F780" s="99"/>
    </row>
    <row r="781" spans="1:6" s="101" customFormat="1" x14ac:dyDescent="0.2">
      <c r="A781" s="99"/>
      <c r="B781" s="99"/>
      <c r="C781" s="157"/>
      <c r="D781" s="99"/>
      <c r="E781" s="99"/>
      <c r="F781" s="99"/>
    </row>
    <row r="782" spans="1:6" s="101" customFormat="1" x14ac:dyDescent="0.2">
      <c r="A782" s="99"/>
      <c r="B782" s="99"/>
      <c r="C782" s="157"/>
      <c r="D782" s="99"/>
      <c r="E782" s="99"/>
      <c r="F782" s="99"/>
    </row>
    <row r="783" spans="1:6" s="101" customFormat="1" x14ac:dyDescent="0.2">
      <c r="A783" s="99"/>
      <c r="B783" s="99"/>
      <c r="C783" s="157"/>
      <c r="D783" s="99"/>
      <c r="E783" s="99"/>
      <c r="F783" s="99"/>
    </row>
    <row r="784" spans="1:6" s="101" customFormat="1" x14ac:dyDescent="0.2">
      <c r="A784" s="99"/>
      <c r="B784" s="99"/>
      <c r="C784" s="157"/>
      <c r="D784" s="99"/>
      <c r="E784" s="99"/>
      <c r="F784" s="99"/>
    </row>
  </sheetData>
  <sheetProtection algorithmName="SHA-512" hashValue="tiQiECt/BnjRLmKfBcIyZ6Tu+KzKThlG+qruGzceWBX4mGw+BIDrhoPbjmq/6yc6SJEaPUFAvBM06FiSYjHLvg==" saltValue="qxfI0Q7hmkmwWpARpl+s9w==" spinCount="100000" sheet="1" objects="1" scenarios="1" formatCells="0" formatColumns="0" formatRows="0"/>
  <autoFilter ref="A7:F324"/>
  <mergeCells count="4">
    <mergeCell ref="A3:F3"/>
    <mergeCell ref="A2:F2"/>
    <mergeCell ref="A5:F5"/>
    <mergeCell ref="B71:B72"/>
  </mergeCells>
  <printOptions horizontalCentered="1"/>
  <pageMargins left="0.17" right="0.17" top="0.15748031496062992" bottom="0.18" header="0.17" footer="0.15748031496062992"/>
  <pageSetup fitToWidth="0" fitToHeight="0" orientation="portrait" r:id="rId1"/>
  <headerFooter alignWithMargins="0">
    <oddFooter>&amp;C&amp;8Página &amp;P de &amp;N</oddFooter>
  </headerFooter>
  <rowBreaks count="1" manualBreakCount="1">
    <brk id="323" max="5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TABLA RED COLEC. (2)</vt:lpstr>
      <vt:lpstr>ELCTRIFICACION</vt:lpstr>
      <vt:lpstr>ELCTRIFICACION!Área_de_impresión</vt:lpstr>
      <vt:lpstr>'TABLA RED COLEC. (2)'!Área_de_impresión</vt:lpstr>
      <vt:lpstr>ELCTRIFICACION!Títulos_a_imprimir</vt:lpstr>
    </vt:vector>
  </TitlesOfParts>
  <Company>INAPA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COSTOS</dc:creator>
  <cp:lastModifiedBy>Claudia Sofía De León Rosario</cp:lastModifiedBy>
  <cp:lastPrinted>2019-12-10T21:04:49Z</cp:lastPrinted>
  <dcterms:created xsi:type="dcterms:W3CDTF">2000-07-13T16:24:23Z</dcterms:created>
  <dcterms:modified xsi:type="dcterms:W3CDTF">2019-12-10T21:08:08Z</dcterms:modified>
</cp:coreProperties>
</file>