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230" yWindow="645" windowWidth="10275" windowHeight="6990" tabRatio="632"/>
  </bookViews>
  <sheets>
    <sheet name="PRESUPUESTO" sheetId="26788" r:id="rId1"/>
    <sheet name="CASETA CLORACION" sheetId="26769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#N/A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REALIZADO" localSheetId="0">#REF!</definedName>
    <definedName name="__REALIZADO">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#N/A</definedName>
    <definedName name="_Fill" localSheetId="0" hidden="1">#REF!</definedName>
    <definedName name="_Fill" hidden="1">#REF!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[1]PVC!#REF!</definedName>
    <definedName name="a">[1]PVC!#REF!</definedName>
    <definedName name="A_IMPRESIÓN_IM" localSheetId="0">#REF!</definedName>
    <definedName name="A_IMPRESIÓN_IM">#REF!</definedName>
    <definedName name="AC38G40">'[2]LISTADO INSUMOS DEL 2000'!$I$29</definedName>
    <definedName name="acero" localSheetId="0">#REF!</definedName>
    <definedName name="acero">#REF!</definedName>
    <definedName name="Acero_QQ" localSheetId="0">#REF!</definedName>
    <definedName name="Acero_QQ">#REF!</definedName>
    <definedName name="acero60" localSheetId="0">#REF!</definedName>
    <definedName name="acero60">#REF!</definedName>
    <definedName name="ADA" localSheetId="0">'[3]CUB-10181-3(Rescision)'!#REF!</definedName>
    <definedName name="ADA">'[3]CUB-10181-3(Rescision)'!#REF!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0">#REF!</definedName>
    <definedName name="ADITIVO_IMPERMEABILIZANTE">#REF!</definedName>
    <definedName name="Agua" localSheetId="0">#REF!</definedName>
    <definedName name="Agua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 localSheetId="0">#REF!</definedName>
    <definedName name="Alambre_Varilla">#REF!</definedName>
    <definedName name="alambre18" localSheetId="0">#REF!</definedName>
    <definedName name="alambre18">#REF!</definedName>
    <definedName name="ALBANIL" localSheetId="0">#REF!</definedName>
    <definedName name="ALBANIL">#REF!</definedName>
    <definedName name="ALBANIL2">[4]M.O.!$C$12</definedName>
    <definedName name="ALBANIL3" localSheetId="0">#REF!</definedName>
    <definedName name="ALBANIL3">#REF!</definedName>
    <definedName name="ANA" localSheetId="0">'[3]CUB-10181-3(Rescision)'!#REF!</definedName>
    <definedName name="ANA">'[3]CUB-10181-3(Rescision)'!#REF!</definedName>
    <definedName name="ANDAMIOS" localSheetId="0">#REF!</definedName>
    <definedName name="ANDAMIOS">#REF!</definedName>
    <definedName name="ANGULAR" localSheetId="0">#REF!</definedName>
    <definedName name="ANGULAR">#REF!</definedName>
    <definedName name="ARANDELA_INODORO_PVC_4" localSheetId="0">#REF!</definedName>
    <definedName name="ARANDELA_INODORO_PVC_4">#REF!</definedName>
    <definedName name="ARCILLA_ROJA" localSheetId="0">#REF!</definedName>
    <definedName name="ARCILLA_ROJA">#REF!</definedName>
    <definedName name="_xlnm.Extract" localSheetId="0">#REF!</definedName>
    <definedName name="_xlnm.Extract">#REF!</definedName>
    <definedName name="_xlnm.Print_Area" localSheetId="0">PRESUPUESTO!$A$1:$F$112</definedName>
    <definedName name="_xlnm.Print_Area">#REF!</definedName>
    <definedName name="ARENA_PAÑETE" localSheetId="0">#REF!</definedName>
    <definedName name="ARENA_PAÑETE">#REF!</definedName>
    <definedName name="ArenaItabo" localSheetId="0">#REF!</definedName>
    <definedName name="ArenaItabo">#REF!</definedName>
    <definedName name="ArenaPlanta" localSheetId="0">#REF!</definedName>
    <definedName name="ArenaPlanta">#REF!</definedName>
    <definedName name="as" localSheetId="0">[5]M.O.!#REF!</definedName>
    <definedName name="as">[5]M.O.!#REF!</definedName>
    <definedName name="asd" localSheetId="0">#REF!</definedName>
    <definedName name="asd">#REF!</definedName>
    <definedName name="AYCARP" localSheetId="0">[6]INS!#REF!</definedName>
    <definedName name="AYCARP">[6]INS!#REF!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b" localSheetId="0">[7]ADDENDA!#REF!</definedName>
    <definedName name="b">[7]ADDENDA!#REF!</definedName>
    <definedName name="BALDOSAS_TRANSPARENTE" localSheetId="0">#REF!</definedName>
    <definedName name="BALDOSAS_TRANSPARENTE">#REF!</definedName>
    <definedName name="bas3e" localSheetId="0">#REF!</definedName>
    <definedName name="bas3e">#REF!</definedName>
    <definedName name="BASE_CONTEN" localSheetId="0">#REF!</definedName>
    <definedName name="BASE_CONTEN">#REF!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que8" localSheetId="0">#REF!</definedName>
    <definedName name="bloque8">#REF!</definedName>
    <definedName name="BOMBA_ACHIQUE" localSheetId="0">#REF!</definedName>
    <definedName name="BOMBA_ACHIQUE">#REF!</definedName>
    <definedName name="BOMBILLAS_1500W">[8]INSU!$B$42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TE" localSheetId="0">#REF!</definedName>
    <definedName name="BOTE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TOPOGRAFICA">[4]M.O.!$C$9</definedName>
    <definedName name="BVNBVNBV" localSheetId="0">[9]M.O.!#REF!</definedName>
    <definedName name="BVNBVNBV">[9]M.O.!#REF!</definedName>
    <definedName name="C._ADICIONAL">#N/A</definedName>
    <definedName name="caballeteasbecto" localSheetId="0">[10]precios!#REF!</definedName>
    <definedName name="caballeteasbecto">[10]precios!#REF!</definedName>
    <definedName name="caballeteasbeto" localSheetId="0">[10]precios!#REF!</definedName>
    <definedName name="caballeteasbeto">[10]precios!#REF!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l" localSheetId="0">#REF!</definedName>
    <definedName name="Cal">#REF!</definedName>
    <definedName name="CALICHE" localSheetId="0">#REF!</definedName>
    <definedName name="CALICHE">#REF!</definedName>
    <definedName name="CAMION_BOTE" localSheetId="0">#REF!</definedName>
    <definedName name="CAMION_BOTE">#REF!</definedName>
    <definedName name="CARANTEPECHO" localSheetId="0">[4]M.O.!#REF!</definedName>
    <definedName name="CARANTEPECHO">[4]M.O.!#REF!</definedName>
    <definedName name="CARCOL30" localSheetId="0">[4]M.O.!#REF!</definedName>
    <definedName name="CARCOL30">[4]M.O.!#REF!</definedName>
    <definedName name="CARCOL50" localSheetId="0">[4]M.O.!#REF!</definedName>
    <definedName name="CARCOL50">[4]M.O.!#REF!</definedName>
    <definedName name="CARCOLAMARRE" localSheetId="0">[4]M.O.!#REF!</definedName>
    <definedName name="CARCOLAMARRE">[4]M.O.!#REF!</definedName>
    <definedName name="CARGA_SOCIAL" localSheetId="0">#REF!</definedName>
    <definedName name="CARGA_SOCIAL">#REF!</definedName>
    <definedName name="CARLOSAPLA" localSheetId="0">[4]M.O.!#REF!</definedName>
    <definedName name="CARLOSAPLA">[4]M.O.!#REF!</definedName>
    <definedName name="CARLOSAVARIASAGUAS" localSheetId="0">[4]M.O.!#REF!</definedName>
    <definedName name="CARLOSAVARIASAGUAS">[4]M.O.!#REF!</definedName>
    <definedName name="CARMURO" localSheetId="0">[4]M.O.!#REF!</definedName>
    <definedName name="CARMURO">[4]M.O.!#REF!</definedName>
    <definedName name="CARP1" localSheetId="0">[6]INS!#REF!</definedName>
    <definedName name="CARP1">[6]INS!#REF!</definedName>
    <definedName name="CARP2" localSheetId="0">[6]INS!#REF!</definedName>
    <definedName name="CARP2">[6]INS!#REF!</definedName>
    <definedName name="CARPDINTEL" localSheetId="0">[4]M.O.!#REF!</definedName>
    <definedName name="CARPDINTEL">[4]M.O.!#REF!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VIGA2040" localSheetId="0">[4]M.O.!#REF!</definedName>
    <definedName name="CARPVIGA2040">[4]M.O.!#REF!</definedName>
    <definedName name="CARPVIGA3050" localSheetId="0">[4]M.O.!#REF!</definedName>
    <definedName name="CARPVIGA3050">[4]M.O.!#REF!</definedName>
    <definedName name="CARPVIGA3060" localSheetId="0">[4]M.O.!#REF!</definedName>
    <definedName name="CARPVIGA3060">[4]M.O.!#REF!</definedName>
    <definedName name="CARPVIGA4080" localSheetId="0">[4]M.O.!#REF!</definedName>
    <definedName name="CARPVIGA4080">[4]M.O.!#REF!</definedName>
    <definedName name="CARRAMPA" localSheetId="0">[4]M.O.!#REF!</definedName>
    <definedName name="CARRAMPA">[4]M.O.!#REF!</definedName>
    <definedName name="CARRETILLA" localSheetId="0">#REF!</definedName>
    <definedName name="CARRETILLA">#REF!</definedName>
    <definedName name="CASBESTO" localSheetId="0">[4]M.O.!#REF!</definedName>
    <definedName name="CASBESTO">[4]M.O.!#REF!</definedName>
    <definedName name="CBLOCK10" localSheetId="0">[6]INS!#REF!</definedName>
    <definedName name="CBLOCK10">[6]INS!#REF!</definedName>
    <definedName name="cell">'[11]LISTADO INSUMOS DEL 2000'!$I$29</definedName>
    <definedName name="CEMENTO" localSheetId="0">#REF!</definedName>
    <definedName name="CEMENTO">#REF!</definedName>
    <definedName name="CEMENTO_BLANCO" localSheetId="0">#REF!</definedName>
    <definedName name="CEMENTO_BLANCO">#REF!</definedName>
    <definedName name="CEMENTO_PVC" localSheetId="0">#REF!</definedName>
    <definedName name="CEMENTO_PVC">#REF!</definedName>
    <definedName name="CERAMICA_20x20_BLANCA" localSheetId="0">#REF!</definedName>
    <definedName name="CERAMICA_20x20_BLANCA">#REF!</definedName>
    <definedName name="CERAMICA_ANTIDESLIZANTE" localSheetId="0">#REF!</definedName>
    <definedName name="CERAMICA_ANTIDESLIZANTE">#REF!</definedName>
    <definedName name="CERAMICA_PISOS_40x40" localSheetId="0">#REF!</definedName>
    <definedName name="CERAMICA_PISOS_40x40">#REF!</definedName>
    <definedName name="CHAZO">[8]INSU!$B$104</definedName>
    <definedName name="CHAZOS" localSheetId="0">#REF!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 localSheetId="0">#REF!</definedName>
    <definedName name="CLAVO_ACERO">#REF!</definedName>
    <definedName name="CLAVO_CORRIENTE" localSheetId="0">#REF!</definedName>
    <definedName name="CLAVO_CORRIENTE">#REF!</definedName>
    <definedName name="CLAVO_ZINC" localSheetId="0">#REF!</definedName>
    <definedName name="CLAVO_ZINC">#REF!</definedName>
    <definedName name="clavos" localSheetId="0">#REF!</definedName>
    <definedName name="clavos">#REF!</definedName>
    <definedName name="CLAVOZINC">[12]INS!$D$767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 localSheetId="0">#REF!</definedName>
    <definedName name="CODO_ACERO_16x45">#REF!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 localSheetId="0">#REF!</definedName>
    <definedName name="CODO_ACERO_6x25a70">#REF!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 localSheetId="0">#REF!</definedName>
    <definedName name="COLA_EXT_LAVAMANOS_PVC_1_14x8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MPRESOR" localSheetId="0">#REF!</definedName>
    <definedName name="COMPRESOR">#REF!</definedName>
    <definedName name="COMPUERTA_1x1_VOLANTA" localSheetId="0">#REF!</definedName>
    <definedName name="COMPUERTA_1x1_VOLANTA">#REF!</definedName>
    <definedName name="CONTEN" localSheetId="0">#REF!</definedName>
    <definedName name="CONTEN">#REF!</definedName>
    <definedName name="CRUZ_HG_1_12" localSheetId="0">#REF!</definedName>
    <definedName name="CRUZ_HG_1_12">#REF!</definedName>
    <definedName name="cuadro" localSheetId="0">[7]ADDENDA!#REF!</definedName>
    <definedName name="cuadro">[7]ADDENDA!#REF!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 localSheetId="0">#REF!</definedName>
    <definedName name="CUBREFALTA_INODORO_CROMO_38">#REF!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ZINC" localSheetId="0">[4]M.O.!#REF!</definedName>
    <definedName name="CZINC">[4]M.O.!#REF!</definedName>
    <definedName name="derop" localSheetId="0">[5]M.O.!#REF!</definedName>
    <definedName name="derop">[5]M.O.!#REF!</definedName>
    <definedName name="DERRETIDO_BCO" localSheetId="0">#REF!</definedName>
    <definedName name="DERRETIDO_BCO">#REF!</definedName>
    <definedName name="DESAGUE_DOBLE_FREGADERO_PVC" localSheetId="0">#REF!</definedName>
    <definedName name="DESAGUE_DOBLE_FREGADERO_PVC">#REF!</definedName>
    <definedName name="DESCRIPCION">#N/A</definedName>
    <definedName name="desencofrado" localSheetId="0">#REF!</definedName>
    <definedName name="desencofrado">#REF!</definedName>
    <definedName name="DESENCOFRADO_COLS" localSheetId="0">#REF!</definedName>
    <definedName name="DESENCOFRADO_COLS">#REF!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ofradovigas" localSheetId="0">#REF!</definedName>
    <definedName name="desencofradovigas">#REF!</definedName>
    <definedName name="DIA" localSheetId="0">#REF!</definedName>
    <definedName name="DIA">#REF!</definedName>
    <definedName name="DISTRIBUCION_DE_AREAS_POR_NIVEL" localSheetId="0">#REF!</definedName>
    <definedName name="DISTRIBUCION_DE_AREAS_POR_NIVEL">#REF!</definedName>
    <definedName name="donatelo" localSheetId="0">[13]INS!#REF!</definedName>
    <definedName name="donatelo">[13]INS!#REF!</definedName>
    <definedName name="DUCHA_PLASTICA_CALIENTE_CROMO_12" localSheetId="0">#REF!</definedName>
    <definedName name="DUCHA_PLASTICA_CALIENTE_CROMO_12">#REF!</definedName>
    <definedName name="ELECTRODOS" localSheetId="0">#REF!</definedName>
    <definedName name="ELECTRODOS">#REF!</definedName>
    <definedName name="ENCACHE" localSheetId="0">#REF!</definedName>
    <definedName name="ENCACHE">#REF!</definedName>
    <definedName name="ENCOF_COLS_1" localSheetId="0">#REF!</definedName>
    <definedName name="ENCOF_COLS_1">#REF!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ncofradocolumna" localSheetId="0">#REF!</definedName>
    <definedName name="encofradocolumna">#REF!</definedName>
    <definedName name="encofradorampa" localSheetId="0">#REF!</definedName>
    <definedName name="encofradorampa">#REF!</definedName>
    <definedName name="ESCALON_17x30" localSheetId="0">#REF!</definedName>
    <definedName name="ESCALON_17x30">#REF!</definedName>
    <definedName name="ESCOBILLON" localSheetId="0">#REF!</definedName>
    <definedName name="ESCOBILLON">#REF!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xpl" localSheetId="0">[7]ADDENDA!#REF!</definedName>
    <definedName name="expl">[7]ADDENDA!#REF!</definedName>
    <definedName name="Extracción_IM" localSheetId="0">#REF!</definedName>
    <definedName name="Extracción_IM">#REF!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SDFS" localSheetId="0">#REF!</definedName>
    <definedName name="FSDFS">#REF!</definedName>
    <definedName name="GAS_CIL" localSheetId="0">#REF!</definedName>
    <definedName name="GAS_CIL">#REF!</definedName>
    <definedName name="GASOIL" localSheetId="0">#REF!</definedName>
    <definedName name="GASOIL">#REF!</definedName>
    <definedName name="GASOLINA">[6]INS!$D$561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UA" localSheetId="0">#REF!</definedName>
    <definedName name="GRUA">#REF!</definedName>
    <definedName name="HACHA" localSheetId="0">#REF!</definedName>
    <definedName name="HACHA">#REF!</definedName>
    <definedName name="HERR_MENO" localSheetId="0">#REF!</definedName>
    <definedName name="HERR_MENO">#REF!</definedName>
    <definedName name="HILO" localSheetId="0">#REF!</definedName>
    <definedName name="HILO">#REF!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35_MANUAL">'[12]HORM. Y MORTEROS.'!$H$212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Imprimir_área_IM" localSheetId="0">#REF!</definedName>
    <definedName name="Imprimir_área_IM">#REF!</definedName>
    <definedName name="ingeniera">[5]M.O.!$C$10</definedName>
    <definedName name="INODORO_BCO_TAPA" localSheetId="0">#REF!</definedName>
    <definedName name="INODORO_BCO_TAPA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J" localSheetId="0">'[3]CUB-10181-3(Rescision)'!#REF!</definedName>
    <definedName name="J">'[3]CUB-10181-3(Rescision)'!#REF!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 localSheetId="0">#REF!</definedName>
    <definedName name="JUNTA_DRESSER_6">#REF!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[8]INSU!$B$41</definedName>
    <definedName name="LAQUEAR_MADERA" localSheetId="0">#REF!</definedName>
    <definedName name="LAQUEAR_MADERA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MANO_19x17_BCO" localSheetId="0">#REF!</definedName>
    <definedName name="LAVAMANO_19x17_BCO">#REF!</definedName>
    <definedName name="Ligadora2fdas" localSheetId="0">#REF!</definedName>
    <definedName name="Ligadora2fdas">#REF!</definedName>
    <definedName name="LINEA_DE_CONDUC">#N/A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IN_PUERTA" localSheetId="0">#REF!</definedName>
    <definedName name="LLAVIN_PUERTA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MA">[4]M.O.!$C$10</definedName>
    <definedName name="MACHETE" localSheetId="0">#REF!</definedName>
    <definedName name="MACHETE">#REF!</definedName>
    <definedName name="MACO" localSheetId="0">#REF!</definedName>
    <definedName name="MACO">#REF!</definedName>
    <definedName name="Madera_P2" localSheetId="0">#REF!</definedName>
    <definedName name="Madera_P2">#REF!</definedName>
    <definedName name="maderabrutapino" localSheetId="0">#REF!</definedName>
    <definedName name="maderabrutapino">#REF!</definedName>
    <definedName name="Maestro" localSheetId="0">#REF!</definedName>
    <definedName name="Maestro">#REF!</definedName>
    <definedName name="MAESTROCARP" localSheetId="0">[6]INS!#REF!</definedName>
    <definedName name="MAESTROCARP">[6]INS!#REF!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RCO_PUERTA_PINO" localSheetId="0">#REF!</definedName>
    <definedName name="MARCO_PUERTA_PINO">#REF!</definedName>
    <definedName name="MATERIAL_RELLENO" localSheetId="0">#REF!</definedName>
    <definedName name="MATERIAL_RELLENO">#REF!</definedName>
    <definedName name="MBA" localSheetId="0">#REF!</definedName>
    <definedName name="MBA">#REF!</definedName>
    <definedName name="MEXCLADORA_LAVAMANOS" localSheetId="0">#REF!</definedName>
    <definedName name="MEXCLADORA_LAVAMANOS">#REF!</definedName>
    <definedName name="MEZCLA_CAL_ARENA_PISOS" localSheetId="0">#REF!</definedName>
    <definedName name="MEZCLA_CAL_ARENA_PISOS">#REF!</definedName>
    <definedName name="MezclaAntillana" localSheetId="0">#REF!</definedName>
    <definedName name="MezclaAntillana">#REF!</definedName>
    <definedName name="mezclajuntabloque" localSheetId="0">#REF!</definedName>
    <definedName name="mezclajuntabloque">#REF!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 localSheetId="0">#REF!</definedName>
    <definedName name="MO_ColAcero_QQ">#REF!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cero" localSheetId="0">#REF!</definedName>
    <definedName name="moacero">#REF!</definedName>
    <definedName name="moaceromalla" localSheetId="0">#REF!</definedName>
    <definedName name="moaceromalla">#REF!</definedName>
    <definedName name="moacerorampa" localSheetId="0">#REF!</definedName>
    <definedName name="moacerorampa">#REF!</definedName>
    <definedName name="MOLDE_ESTAMPADO" localSheetId="0">#REF!</definedName>
    <definedName name="MOLDE_ESTAMPADO">#REF!</definedName>
    <definedName name="MOPISOCERAMICA" localSheetId="0">[6]INS!#REF!</definedName>
    <definedName name="MOPISOCERAMICA">[6]INS!#REF!</definedName>
    <definedName name="MOTONIVELADORA" localSheetId="0">#REF!</definedName>
    <definedName name="MOTONIVELADORA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NADA" localSheetId="0">[14]Insumos!#REF!</definedName>
    <definedName name="NADA">[14]Insumos!#REF!</definedName>
    <definedName name="NINGUNA" localSheetId="0">[14]Insumos!#REF!</definedName>
    <definedName name="NINGUNA">[14]Insumos!#REF!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[12]SALARIOS!$C$10</definedName>
    <definedName name="OXIGENO_CIL" localSheetId="0">#REF!</definedName>
    <definedName name="OXIGENO_CIL">#REF!</definedName>
    <definedName name="p" localSheetId="0">[15]peso!#REF!</definedName>
    <definedName name="p">[15]peso!#REF!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Dist_6a12_Circ_125a" localSheetId="0">#REF!</definedName>
    <definedName name="PanelDist_6a12_Circ_125a">#REF!</definedName>
    <definedName name="PARARRAYOS_9KV" localSheetId="0">#REF!</definedName>
    <definedName name="PARARRAYOS_9KV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Colchas">[8]MO!$B$11</definedName>
    <definedName name="PEONCARP" localSheetId="0">[6]INS!#REF!</definedName>
    <definedName name="PEONCARP">[6]INS!#REF!</definedName>
    <definedName name="PERFIL_CUADRADO_34">[8]INSU!$B$91</definedName>
    <definedName name="Pernos" localSheetId="0">#REF!</definedName>
    <definedName name="Pernos">#REF!</definedName>
    <definedName name="PICO" localSheetId="0">#REF!</definedName>
    <definedName name="PICO">#REF!</definedName>
    <definedName name="PIEDRA" localSheetId="0">#REF!</definedName>
    <definedName name="PIEDRA">#REF!</definedName>
    <definedName name="PIEDRA_GAVIONES" localSheetId="0">#REF!</definedName>
    <definedName name="PIEDRA_GAVIONES">#REF!</definedName>
    <definedName name="PINO">[12]INS!$D$770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SO_GRANITO_FONDO_BCO">[8]INSU!$B$103</definedName>
    <definedName name="PLANTA_ELECTRICA" localSheetId="0">#REF!</definedName>
    <definedName name="PLANTA_ELECTRICA">#REF!</definedName>
    <definedName name="PLASTICO">[8]INSU!$B$90</definedName>
    <definedName name="PLIGADORA2">[6]INS!$D$563</definedName>
    <definedName name="PLOMERO" localSheetId="0">[6]INS!#REF!</definedName>
    <definedName name="PLOMERO">[6]INS!#REF!</definedName>
    <definedName name="PLOMERO_SOLDADOR" localSheetId="0">#REF!</definedName>
    <definedName name="PLOMERO_SOLDADOR">#REF!</definedName>
    <definedName name="PLOMEROAYUDANTE" localSheetId="0">[6]INS!#REF!</definedName>
    <definedName name="PLOMEROAYUDANTE">[6]INS!#REF!</definedName>
    <definedName name="PLOMEROOFICIAL" localSheetId="0">[6]INS!#REF!</definedName>
    <definedName name="PLOMEROOFICIAL">[6]INS!#REF!</definedName>
    <definedName name="PLYWOOD_34_2CARAS" localSheetId="0">#REF!</definedName>
    <definedName name="PLYWOOD_34_2CARAS">#REF!</definedName>
    <definedName name="pmadera2162" localSheetId="0">[10]precios!#REF!</definedName>
    <definedName name="pmadera2162">[10]precios!#REF!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REC._UNITARIO">#N/A</definedName>
    <definedName name="precios">[16]Precios!$A$4:$F$1576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WINCHE2000K">[6]INS!$D$568</definedName>
    <definedName name="Q" localSheetId="0">#REF!</definedName>
    <definedName name="Q">#REF!</definedName>
    <definedName name="RASTRILLO" localSheetId="0">#REF!</definedName>
    <definedName name="RASTRILLO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[17]COF!$G$733</definedName>
    <definedName name="REGISTRO_ELEC_6x6" localSheetId="0">#REF!</definedName>
    <definedName name="REGISTRO_ELEC_6x6">#REF!</definedName>
    <definedName name="REGLA_PAÑETE" localSheetId="0">#REF!</definedName>
    <definedName name="REGLA_PAÑETE">#REF!</definedName>
    <definedName name="REJILLA_PISO" localSheetId="0">#REF!</definedName>
    <definedName name="REJILLA_PISO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0">#REF!</definedName>
    <definedName name="RETRO_320">#REF!</definedName>
    <definedName name="REVESTIMIENTO_CERAMICA_20x20" localSheetId="0">#REF!</definedName>
    <definedName name="REVESTIMIENTO_CERAMICA_20x20">#REF!</definedName>
    <definedName name="RODILLO_CAT_815" localSheetId="0">#REF!</definedName>
    <definedName name="RODILLO_CAT_815">#REF!</definedName>
    <definedName name="ROSETA" localSheetId="0">#REF!</definedName>
    <definedName name="ROSETA">#REF!</definedName>
    <definedName name="SALARIO" localSheetId="0">#REF!</definedName>
    <definedName name="SALARIO">#REF!</definedName>
    <definedName name="SALIDA">#N/A</definedName>
    <definedName name="SDSDFSDFSDF" localSheetId="0">#REF!</definedName>
    <definedName name="SDSDFSDFSDF">#REF!</definedName>
    <definedName name="SEGUETA" localSheetId="0">#REF!</definedName>
    <definedName name="SEGUETA">#REF!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LICONE" localSheetId="0">#REF!</definedName>
    <definedName name="SILICONE">#REF!</definedName>
    <definedName name="SOLDADORA" localSheetId="0">#REF!</definedName>
    <definedName name="SOLDADORA">#REF!</definedName>
    <definedName name="SUB_TOTAL" localSheetId="0">#REF!</definedName>
    <definedName name="SUB_TOTAL">#REF!</definedName>
    <definedName name="TANQUE_55Gls" localSheetId="0">#REF!</definedName>
    <definedName name="TANQUE_55Gls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E_3M" localSheetId="0">#REF!</definedName>
    <definedName name="TAPE_3M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 localSheetId="0">#REF!</definedName>
    <definedName name="TEFLON">#REF!</definedName>
    <definedName name="THINNER" localSheetId="0">#REF!</definedName>
    <definedName name="THINNER">#REF!</definedName>
    <definedName name="_xlnm.Print_Titles" localSheetId="0">PRESUPUESTO!$1:$8</definedName>
    <definedName name="_xlnm.Print_Titles">#N/A</definedName>
    <definedName name="Tolas" localSheetId="0">#REF!</definedName>
    <definedName name="Tolas">#REF!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pografo" localSheetId="0">#REF!</definedName>
    <definedName name="Topografo">#REF!</definedName>
    <definedName name="TORNILLOS" localSheetId="0">#REF!</definedName>
    <definedName name="TORNILLOS">#REF!</definedName>
    <definedName name="TORNILLOS_INODORO" localSheetId="0">#REF!</definedName>
    <definedName name="TORNILLOS_INODORO">#REF!</definedName>
    <definedName name="TRACTOR_D8K" localSheetId="0">#REF!</definedName>
    <definedName name="TRACTOR_D8K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ompo" localSheetId="0">#REF!</definedName>
    <definedName name="Trompo">#REF!</definedName>
    <definedName name="TUBO_ACERO_16" localSheetId="0">#REF!</definedName>
    <definedName name="TUBO_ACERO_16">#REF!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 localSheetId="0">#REF!</definedName>
    <definedName name="TUBO_ACERO_6">#REF!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YPE_3M" localSheetId="0">#REF!</definedName>
    <definedName name="TYPE_3M">#REF!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 localSheetId="0">#REF!</definedName>
    <definedName name="vaciadohormigonindustrial">#REF!</definedName>
    <definedName name="vaciadozapata" localSheetId="0">#REF!</definedName>
    <definedName name="vaciadozapata">#REF!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COLGANTE1590" localSheetId="0">#REF!</definedName>
    <definedName name="VCOLGANTE1590">#REF!</definedName>
    <definedName name="VIBRADO" localSheetId="0">#REF!</definedName>
    <definedName name="VIBRADO">#REF!</definedName>
    <definedName name="VIGASHP" localSheetId="0">#REF!</definedName>
    <definedName name="VIGASHP">#REF!</definedName>
    <definedName name="VIOLINADO" localSheetId="0">#REF!</definedName>
    <definedName name="VIOLINADO">#REF!</definedName>
    <definedName name="VUELO10" localSheetId="0">#REF!</definedName>
    <definedName name="VUELO10">#REF!</definedName>
    <definedName name="Winche" localSheetId="0">#REF!</definedName>
    <definedName name="Winche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Z_FC7055F2_165C_4ECF_924D_37F607DAA418_.wvu.PrintArea" localSheetId="0" hidden="1">PRESUPUESTO!$A$1:$F$112</definedName>
    <definedName name="Z_FC7055F2_165C_4ECF_924D_37F607DAA418_.wvu.PrintTitles" localSheetId="0" hidden="1">PRESUPUESTO!$1:$8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45621" fullPrecision="0"/>
</workbook>
</file>

<file path=xl/calcChain.xml><?xml version="1.0" encoding="utf-8"?>
<calcChain xmlns="http://schemas.openxmlformats.org/spreadsheetml/2006/main">
  <c r="F49" i="26788" l="1"/>
  <c r="F105" i="26788" l="1"/>
  <c r="F22" i="26788" l="1"/>
  <c r="F23" i="26788"/>
  <c r="F26" i="26788"/>
  <c r="F27" i="26788"/>
  <c r="F28" i="26788"/>
  <c r="F29" i="26788"/>
  <c r="F30" i="26788"/>
  <c r="F31" i="26788"/>
  <c r="F32" i="26788"/>
  <c r="F33" i="26788"/>
  <c r="F34" i="26788"/>
  <c r="F35" i="26788"/>
  <c r="F36" i="26788"/>
  <c r="F37" i="26788"/>
  <c r="F38" i="26788"/>
  <c r="F39" i="26788"/>
  <c r="F40" i="26788"/>
  <c r="F41" i="26788"/>
  <c r="F42" i="26788"/>
  <c r="F43" i="26788"/>
  <c r="F44" i="26788"/>
  <c r="F45" i="26788"/>
  <c r="F46" i="26788"/>
  <c r="F47" i="26788"/>
  <c r="F48" i="26788"/>
  <c r="F50" i="26788"/>
  <c r="F51" i="26788"/>
  <c r="F52" i="26788"/>
  <c r="F53" i="26788"/>
  <c r="F54" i="26788"/>
  <c r="F55" i="26788"/>
  <c r="F56" i="26788"/>
  <c r="F57" i="26788"/>
  <c r="F58" i="26788"/>
  <c r="F59" i="26788"/>
  <c r="F60" i="26788"/>
  <c r="F61" i="26788"/>
  <c r="F62" i="26788"/>
  <c r="F63" i="26788"/>
  <c r="F64" i="26788"/>
  <c r="F65" i="26788"/>
  <c r="F66" i="26788"/>
  <c r="F67" i="26788"/>
  <c r="F68" i="26788"/>
  <c r="F69" i="26788"/>
  <c r="F70" i="26788"/>
  <c r="F71" i="26788"/>
  <c r="F72" i="26788"/>
  <c r="F73" i="26788"/>
  <c r="F74" i="26788"/>
  <c r="F75" i="26788"/>
  <c r="F76" i="26788"/>
  <c r="F77" i="26788"/>
  <c r="F78" i="26788"/>
  <c r="F79" i="26788"/>
  <c r="F80" i="26788"/>
  <c r="F81" i="26788"/>
  <c r="F82" i="26788"/>
  <c r="F83" i="26788"/>
  <c r="F84" i="26788"/>
  <c r="F85" i="26788"/>
  <c r="F86" i="26788"/>
  <c r="F87" i="26788"/>
  <c r="A53" i="26788"/>
  <c r="A54" i="26788" s="1"/>
  <c r="A55" i="26788" s="1"/>
  <c r="A56" i="26788" s="1"/>
  <c r="F25" i="26788"/>
  <c r="F24" i="26788"/>
  <c r="F16" i="26788" l="1"/>
  <c r="F15" i="26788"/>
  <c r="F14" i="26788"/>
  <c r="F13" i="26788"/>
  <c r="F92" i="26788"/>
  <c r="F91" i="26788"/>
  <c r="F21" i="26788"/>
  <c r="F17" i="26788" l="1"/>
  <c r="F93" i="26788"/>
  <c r="F88" i="26788"/>
  <c r="F95" i="26788" l="1"/>
  <c r="F96" i="26788"/>
  <c r="F102" i="26788" l="1"/>
  <c r="F106" i="26788"/>
  <c r="F99" i="26788"/>
  <c r="F104" i="26788"/>
  <c r="F103" i="26788"/>
  <c r="F107" i="26788"/>
  <c r="F108" i="26788"/>
  <c r="F101" i="26788"/>
  <c r="F100" i="26788"/>
  <c r="F109" i="26788" s="1"/>
  <c r="F110" i="26788" l="1"/>
  <c r="F112" i="26788" s="1"/>
  <c r="E10" i="26769" l="1"/>
  <c r="F10" i="26769" s="1"/>
  <c r="E9" i="26769"/>
  <c r="F9" i="26769" s="1"/>
  <c r="E8" i="26769"/>
  <c r="F8" i="26769" s="1"/>
  <c r="E7" i="26769"/>
  <c r="F7" i="26769" s="1"/>
  <c r="E4" i="26769"/>
  <c r="F4" i="26769" s="1"/>
  <c r="F11" i="26769" l="1"/>
</calcChain>
</file>

<file path=xl/sharedStrings.xml><?xml version="1.0" encoding="utf-8"?>
<sst xmlns="http://schemas.openxmlformats.org/spreadsheetml/2006/main" count="178" uniqueCount="120">
  <si>
    <t>P.U. (RD$)</t>
  </si>
  <si>
    <t>M3</t>
  </si>
  <si>
    <t>M2</t>
  </si>
  <si>
    <t>U</t>
  </si>
  <si>
    <t>PAÑETE EXTERIOR</t>
  </si>
  <si>
    <t>CANTOS</t>
  </si>
  <si>
    <t>ASIENTO DE ARENA</t>
  </si>
  <si>
    <t>MOVIMIENTO DE TIERRA</t>
  </si>
  <si>
    <t>HONORARIOS PROFESIONALES</t>
  </si>
  <si>
    <t>GASTOS DE TRANSPORTE</t>
  </si>
  <si>
    <t>LEY 6-86</t>
  </si>
  <si>
    <t>TOTAL GASTOS INDIRECTOS</t>
  </si>
  <si>
    <t>IMPREVISTOS</t>
  </si>
  <si>
    <t>SEGUROS,POLIZAS Y FIANZAS</t>
  </si>
  <si>
    <t>B</t>
  </si>
  <si>
    <t>TERMINACION DE SUPERFICIE</t>
  </si>
  <si>
    <t>A</t>
  </si>
  <si>
    <t>VARIOS</t>
  </si>
  <si>
    <t>P.A.</t>
  </si>
  <si>
    <t>M</t>
  </si>
  <si>
    <t xml:space="preserve"> SUPERVISION DE LA OBRA</t>
  </si>
  <si>
    <t>A4.- Caseta de Cloración</t>
  </si>
  <si>
    <t>1.</t>
  </si>
  <si>
    <t>Caseta de Cloro y Clorador</t>
  </si>
  <si>
    <t xml:space="preserve">Caseta de Cloracion </t>
  </si>
  <si>
    <t>2.</t>
  </si>
  <si>
    <t xml:space="preserve">Equipo de Cloración y bomba de Inyección </t>
  </si>
  <si>
    <t>Suministro Clorador Solución</t>
  </si>
  <si>
    <t>Aditamento de Instalación</t>
  </si>
  <si>
    <t>Bomba para Romper Presión</t>
  </si>
  <si>
    <t>Mano de Obra Instalación Clorador</t>
  </si>
  <si>
    <t xml:space="preserve">  Sub-Total Caseta Cloración:</t>
  </si>
  <si>
    <t>GASTOS INDIRECTOS</t>
  </si>
  <si>
    <t>SUB-TOTAL FASE A</t>
  </si>
  <si>
    <t>DEPOSITO REGULADOR H.A.SUPERFICIAL 250 M3</t>
  </si>
  <si>
    <t>LOSA DE FONDO 1.06 QQ/M3</t>
  </si>
  <si>
    <t>COLUMNA C1 (0.30 X 0.30) 2.97 QQ/M3</t>
  </si>
  <si>
    <t>COLUMNA C2 (0.30 X 0.30) 3.91 QQ/M3</t>
  </si>
  <si>
    <t>MUROS 0.20- 3.75 QQ/M3</t>
  </si>
  <si>
    <t>VIGAS- 0.30X0.30 - 4.75 QQ/M3</t>
  </si>
  <si>
    <t>LOSA DE TECHO 0.15 - 1.10 QQ/M3</t>
  </si>
  <si>
    <t>TORTA HORMIGON SIMPLE 140 KG/CM2</t>
  </si>
  <si>
    <t>FINO LOSA TECHO</t>
  </si>
  <si>
    <t>PAÑETE EN TECHO</t>
  </si>
  <si>
    <t>PINTURA BASE BLANCA C/ANDAMIO</t>
  </si>
  <si>
    <t>PINTURA ACRILICA AZUL C/ANDAMIO</t>
  </si>
  <si>
    <t>INSTALACION DE:</t>
  </si>
  <si>
    <t>ESCALERA EXTERIOR H.G. 3/4" @ 0.40 H=3.50 M</t>
  </si>
  <si>
    <t>ESCALERA INTERIOR H.G. 3/4" @ 0.40 H=4.00 M</t>
  </si>
  <si>
    <t>VENTILACIÓN 6" ACERO</t>
  </si>
  <si>
    <t>COLUMNA C1 P/VERJA MALLA CICLONICA</t>
  </si>
  <si>
    <t>PUERTA MALLA CICLONICA 4ML</t>
  </si>
  <si>
    <t>ENTRADA,SALIDA,REBOSE Y BY PASS</t>
  </si>
  <si>
    <t>MANO DE OBRA PLOMERIA Y SOLDADOR</t>
  </si>
  <si>
    <t>9.12.1</t>
  </si>
  <si>
    <t>EXCAVACION CON EQUIPO</t>
  </si>
  <si>
    <t>9.12.2</t>
  </si>
  <si>
    <t>9.12.3</t>
  </si>
  <si>
    <t>9.12.4</t>
  </si>
  <si>
    <t xml:space="preserve">LOGO Y LETRERO INAPA </t>
  </si>
  <si>
    <t>Z</t>
  </si>
  <si>
    <t>FABRICACION E INSTALACION DE VALLA (16' X 10') IMPRESION FULL COLOR EN BANNER BLANCO Y NEGRO, CON LOGO DE INAPA, NOMBRE DEL CONTRATISTA Y DEL PROYECTO, ESTRUCTURA DE TUBOS GALVANIZADOS DE 1.5" X 1.5" Y SOPORTES EN TUBOS CUADRADOS DE 4" X 4"</t>
  </si>
  <si>
    <t>SUBTOTAL  FASE Z</t>
  </si>
  <si>
    <t>GASTOS ADMINISTRATIVOS</t>
  </si>
  <si>
    <t>TRANSPORTE DE EQUIPO (IDA Y VUELTA)</t>
  </si>
  <si>
    <t>TOTAL A CONTRATAR RD$</t>
  </si>
  <si>
    <t xml:space="preserve">Ubicación : </t>
  </si>
  <si>
    <t>PROV. BARAHONA</t>
  </si>
  <si>
    <t>ZONA: VIII</t>
  </si>
  <si>
    <t>Partida</t>
  </si>
  <si>
    <t>Descripción</t>
  </si>
  <si>
    <t>Cantidad</t>
  </si>
  <si>
    <t>Unidad</t>
  </si>
  <si>
    <t>Valor (RD$)</t>
  </si>
  <si>
    <t>PAÑETE INTERIOR PULIDO</t>
  </si>
  <si>
    <t xml:space="preserve"> TOTAL GENERAL PRESUPUESTO </t>
  </si>
  <si>
    <t>CODIA</t>
  </si>
  <si>
    <t>RELLENO COMPACTADO CON COMPACTADOR 0.20 MTS</t>
  </si>
  <si>
    <t>BOTE DE MATERIAL C/CAMION  D=5KM</t>
  </si>
  <si>
    <t>FINO LOSA FONDO PULIDO</t>
  </si>
  <si>
    <t>COLUMNA C2 P/VERJA MALLA CICLONICA (INCLUYE ZAPATA)</t>
  </si>
  <si>
    <t xml:space="preserve"> MALLA CICLONICA (INCLUYE ZAPATA Y MURO DE 6")</t>
  </si>
  <si>
    <t>TUB.6'' SDR-26 PVC C/JUNTA DE GOMA</t>
  </si>
  <si>
    <t>ITBIS (HONORARIOS PROFESIONALES)</t>
  </si>
  <si>
    <t>SUB -TOTAL FASE B</t>
  </si>
  <si>
    <t>Obra :CONSTRUCCION DEPOSITO REGULADOR E INSTALACION VALVULAS EN LINEA CONDUCCION DEL ACUEDUCTO CANOA COMO EXTENSION DEL ACUEDUCTO MULTIPLE ASURO</t>
  </si>
  <si>
    <t>CAJA TELESCOPICA P/VALVULA DESAGUE</t>
  </si>
  <si>
    <t>REPLANTEO Y CONTROL TOPOGRAFICO</t>
  </si>
  <si>
    <t>EXTRACCION MATERIAL EN EXCAVACION ABIERTA</t>
  </si>
  <si>
    <t>EXCAVACION MATERIAL COMPACTO CON EQUIPO</t>
  </si>
  <si>
    <t>TUB.6'' ACERO SCH-40 SIN COSTURA CON PROTECCION ANTICORROSIVA</t>
  </si>
  <si>
    <t>CODO 6 X 90 ACERO SCH 40 CON PROTECCION ANTICORROSIVA</t>
  </si>
  <si>
    <t>TEE 6 X 6 ACERO SCH 40 CON PROTECCION ANTICORROSIVA</t>
  </si>
  <si>
    <t>MANGA 6 X 3 ACERO SCH 40 CON PROTECCION ANTICORROSIVA</t>
  </si>
  <si>
    <t>MOVIMIENTO DE TIERRA P/TUBERIA</t>
  </si>
  <si>
    <t>LIMPIEZA FINAL Y CONTINUA</t>
  </si>
  <si>
    <t>SENALIZACION CONTROL Y SEGURIDAD EN OBRA</t>
  </si>
  <si>
    <t>JUNTA MECANICA TIPO DRESSER 6" 150 PSI</t>
  </si>
  <si>
    <t>HORMIGON ARMADO EN: F'C=280KGS/CM2</t>
  </si>
  <si>
    <t>SUMINISTRO Y COLOCACION DE VALVULAS EN TUBERIA EXISTENTE</t>
  </si>
  <si>
    <t>REGISTRO DE HORMIGON ARMADO PARA VALVULA DE AIRE (SEGUN DETALLE) INCLUYE MOV. DE TIERRA Y CORTE Y BOTE DE ASFALTO</t>
  </si>
  <si>
    <t>LINEA DE CONDUCCION DESDE ESTACION E-3 HASTA DEPOSITO REGULADOR SUPERFICIAL</t>
  </si>
  <si>
    <t>MESES</t>
  </si>
  <si>
    <t>TAPA  METALICA (0.80 X 0.80) PARA REGISTRO</t>
  </si>
  <si>
    <t>OPERACION Y MANTENIMIENTO DE INAPA</t>
  </si>
  <si>
    <t>REGISTRO P`/VALVULAS (SEGÚN DETALLE PLANOS)</t>
  </si>
  <si>
    <t xml:space="preserve">DE AIRE Ø1" HF COMPLETA (INCLUYE: CUERPO DE LA VALVULA, NIPLES EN H.G, CODOS EN H.G. LLAVE DE PASO, CLAMP DEL Ø DE LA TUBERIA A CONECTAR, MOVIMIENTO DE TIERRA Y MANO DE OBRA) </t>
  </si>
  <si>
    <t xml:space="preserve">DE DESAGUE Ø4" HF COMPLETA PLATILLADA (INCLUYE: TEE Ø X Ø , JUNTA MECANICA TIPO DRESSER DE Ø, UN TUBO DE ACERO DE Ø, ANCLAJES DE H.S. FC'= 180 KG/CM2, MOVIMIENTO DE TIERRA Y MANO DE OBRA) </t>
  </si>
  <si>
    <t xml:space="preserve">ZAPATA DE MURO 0.67QQ/M3 FC'= 210 KG/CM2 </t>
  </si>
  <si>
    <t>ZAPATA DE COLUMNA CENTRAL 1.99 QQ/M3 FC'= 210 KG/CM2</t>
  </si>
  <si>
    <t>JUNTA  HIDROFILICAS (25 X 20 ) MM</t>
  </si>
  <si>
    <t>ACERA EXTERIOR 0.80 MTS (e= 0.10 )</t>
  </si>
  <si>
    <t xml:space="preserve">VERJA DE MALLA CICLONICA CON TRES LINEAS DE BLOCK (VER DETALLE EN PLANOS) </t>
  </si>
  <si>
    <t xml:space="preserve">VALVULA DE .COMPUERTA  6'' H.F. PLATILLADA COMPLETA DE 150 PSI  (INCLUYE: CUERPO DE LA VALVULA, TORNILLOS 5/8" X 3", JUNTA DE GOMA, NIPLE PLATILLADO DE Ø X 12", JUNTA DRESSER Ø,  MOVIMIENTO DE TIERRA Y MANO DE OBRA) </t>
  </si>
  <si>
    <t xml:space="preserve">VALVULA DE DESAGUE  6'' H.F. PLATILLADA COMPLETA  DE 150 PSI (INCLUYE: TEE Ø X Ø , JUNTA MECANICA TIPO DRESSER DE Ø, UN TUBO DE ACERO DE Ø, ANCLAJES DE H.S. FC'= 180 KG/CM2, MOVIMIENTO DE TIERRA Y MANO DE OBRA) </t>
  </si>
  <si>
    <t>RELLENO COMPACTADO CON COMPACTADOR EN CAPAS DE 0.20 MTS</t>
  </si>
  <si>
    <t xml:space="preserve">EMBELLECIMIENTO CON GRAVILLA e=0.05 m </t>
  </si>
  <si>
    <t xml:space="preserve">CANALETA DE DESAGUE (VER DETALLE EN PLANOS) </t>
  </si>
  <si>
    <t>CAMPAMENTO (INC  ALQUILER DE CASA  O SOLAR, FURGON OFICINA Y ALMACEN)</t>
  </si>
  <si>
    <t>ANCLAJES P/PIEZAS 0.25 M3 - 1.20 QQ/M3  (SEGÚN DETALLE PLANOS)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</si>
</sst>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#,##0.00_);\(&quot;$&quot;#,##0.00\)"/>
    <numFmt numFmtId="168" formatCode="_-* #,##0.00_-;\-* #,##0.00_-;_-* &quot;-&quot;??_-;_-@_-"/>
    <numFmt numFmtId="169" formatCode="#,##0.00;[Red]#,##0.00"/>
    <numFmt numFmtId="170" formatCode="0.0"/>
    <numFmt numFmtId="171" formatCode="#."/>
    <numFmt numFmtId="172" formatCode="#,##0.000"/>
    <numFmt numFmtId="173" formatCode="00"/>
    <numFmt numFmtId="174" formatCode="#,##0.0"/>
    <numFmt numFmtId="175" formatCode="0.0_)"/>
    <numFmt numFmtId="176" formatCode="0.0%"/>
    <numFmt numFmtId="177" formatCode="0.00_)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0"/>
      <name val="Courier"/>
      <family val="3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5">
    <xf numFmtId="0" fontId="0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4" fillId="0" borderId="0">
      <protection locked="0"/>
    </xf>
    <xf numFmtId="171" fontId="5" fillId="0" borderId="0">
      <protection locked="0"/>
    </xf>
    <xf numFmtId="171" fontId="5" fillId="0" borderId="0">
      <protection locked="0"/>
    </xf>
    <xf numFmtId="171" fontId="5" fillId="0" borderId="0">
      <protection locked="0"/>
    </xf>
    <xf numFmtId="171" fontId="5" fillId="0" borderId="0">
      <protection locked="0"/>
    </xf>
    <xf numFmtId="171" fontId="5" fillId="0" borderId="0">
      <protection locked="0"/>
    </xf>
    <xf numFmtId="171" fontId="5" fillId="0" borderId="0">
      <protection locked="0"/>
    </xf>
    <xf numFmtId="168" fontId="1" fillId="0" borderId="0" applyFont="0" applyFill="0" applyBorder="0" applyAlignment="0" applyProtection="0"/>
    <xf numFmtId="0" fontId="6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4" fontId="3" fillId="0" borderId="0"/>
    <xf numFmtId="0" fontId="1" fillId="0" borderId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5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3" borderId="4" applyNumberFormat="0" applyAlignment="0" applyProtection="0"/>
    <xf numFmtId="0" fontId="19" fillId="18" borderId="5" applyNumberFormat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4" applyNumberFormat="0" applyAlignment="0" applyProtection="0"/>
    <xf numFmtId="0" fontId="26" fillId="0" borderId="9" applyNumberFormat="0" applyFill="0" applyAlignment="0" applyProtection="0"/>
    <xf numFmtId="164" fontId="1" fillId="0" borderId="0" applyFont="0" applyFill="0" applyBorder="0" applyAlignment="0" applyProtection="0"/>
    <xf numFmtId="177" fontId="27" fillId="0" borderId="0"/>
    <xf numFmtId="0" fontId="1" fillId="0" borderId="0"/>
    <xf numFmtId="0" fontId="1" fillId="0" borderId="0"/>
    <xf numFmtId="39" fontId="15" fillId="0" borderId="0"/>
    <xf numFmtId="0" fontId="1" fillId="0" borderId="0"/>
    <xf numFmtId="0" fontId="1" fillId="6" borderId="10" applyNumberFormat="0" applyFont="0" applyAlignment="0" applyProtection="0"/>
    <xf numFmtId="0" fontId="28" fillId="3" borderId="11" applyNumberFormat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9" fontId="15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169" fontId="3" fillId="2" borderId="1" xfId="0" applyNumberFormat="1" applyFont="1" applyFill="1" applyBorder="1" applyAlignment="1"/>
    <xf numFmtId="0" fontId="0" fillId="2" borderId="0" xfId="0" applyFill="1"/>
    <xf numFmtId="0" fontId="10" fillId="2" borderId="1" xfId="0" quotePrefix="1" applyFont="1" applyFill="1" applyBorder="1" applyAlignment="1">
      <alignment horizontal="left"/>
    </xf>
    <xf numFmtId="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/>
    </xf>
    <xf numFmtId="169" fontId="9" fillId="2" borderId="1" xfId="0" applyNumberFormat="1" applyFont="1" applyFill="1" applyBorder="1" applyAlignment="1"/>
    <xf numFmtId="0" fontId="11" fillId="2" borderId="1" xfId="0" quotePrefix="1" applyFont="1" applyFill="1" applyBorder="1" applyAlignment="1">
      <alignment horizontal="left"/>
    </xf>
    <xf numFmtId="0" fontId="9" fillId="2" borderId="1" xfId="0" applyFont="1" applyFill="1" applyBorder="1" applyAlignment="1"/>
    <xf numFmtId="169" fontId="9" fillId="2" borderId="1" xfId="12" applyNumberFormat="1" applyFont="1" applyFill="1" applyBorder="1" applyAlignment="1"/>
    <xf numFmtId="0" fontId="11" fillId="2" borderId="1" xfId="0" quotePrefix="1" applyFont="1" applyFill="1" applyBorder="1" applyAlignment="1">
      <alignment horizontal="left" vertical="top"/>
    </xf>
    <xf numFmtId="0" fontId="12" fillId="2" borderId="1" xfId="0" quotePrefix="1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/>
    </xf>
    <xf numFmtId="169" fontId="8" fillId="2" borderId="1" xfId="0" applyNumberFormat="1" applyFont="1" applyFill="1" applyBorder="1" applyAlignment="1"/>
    <xf numFmtId="4" fontId="1" fillId="2" borderId="3" xfId="0" applyNumberFormat="1" applyFont="1" applyFill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169" fontId="1" fillId="2" borderId="3" xfId="0" applyNumberFormat="1" applyFont="1" applyFill="1" applyBorder="1" applyAlignment="1">
      <alignment horizontal="right" vertical="top"/>
    </xf>
    <xf numFmtId="0" fontId="1" fillId="2" borderId="0" xfId="15" quotePrefix="1" applyFont="1" applyFill="1" applyBorder="1" applyAlignment="1">
      <alignment horizontal="left" vertical="top"/>
    </xf>
    <xf numFmtId="0" fontId="1" fillId="2" borderId="0" xfId="15" applyFont="1" applyFill="1" applyBorder="1" applyAlignment="1">
      <alignment vertical="top"/>
    </xf>
    <xf numFmtId="168" fontId="1" fillId="2" borderId="0" xfId="10" applyFont="1" applyFill="1" applyBorder="1" applyAlignment="1">
      <alignment horizontal="center" vertical="top"/>
    </xf>
    <xf numFmtId="0" fontId="1" fillId="2" borderId="0" xfId="15" applyFont="1" applyFill="1" applyBorder="1" applyAlignment="1">
      <alignment horizontal="center" vertical="top"/>
    </xf>
    <xf numFmtId="168" fontId="1" fillId="2" borderId="0" xfId="10" applyFont="1" applyFill="1" applyBorder="1" applyAlignment="1">
      <alignment vertical="top"/>
    </xf>
    <xf numFmtId="0" fontId="2" fillId="2" borderId="0" xfId="15" applyFont="1" applyFill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vertical="top"/>
    </xf>
    <xf numFmtId="43" fontId="1" fillId="2" borderId="3" xfId="0" applyNumberFormat="1" applyFont="1" applyFill="1" applyBorder="1" applyAlignment="1">
      <alignment vertical="top"/>
    </xf>
    <xf numFmtId="170" fontId="2" fillId="2" borderId="3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left" vertical="top"/>
    </xf>
    <xf numFmtId="169" fontId="1" fillId="2" borderId="3" xfId="0" applyNumberFormat="1" applyFont="1" applyFill="1" applyBorder="1" applyAlignment="1">
      <alignment horizontal="center" vertical="top"/>
    </xf>
    <xf numFmtId="170" fontId="2" fillId="2" borderId="3" xfId="0" applyNumberFormat="1" applyFont="1" applyFill="1" applyBorder="1" applyAlignment="1">
      <alignment horizontal="right" vertical="top"/>
    </xf>
    <xf numFmtId="1" fontId="1" fillId="2" borderId="3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right" vertical="top"/>
    </xf>
    <xf numFmtId="170" fontId="1" fillId="2" borderId="3" xfId="0" applyNumberFormat="1" applyFont="1" applyFill="1" applyBorder="1" applyAlignment="1">
      <alignment horizontal="right" vertical="top"/>
    </xf>
    <xf numFmtId="39" fontId="1" fillId="2" borderId="3" xfId="0" applyNumberFormat="1" applyFont="1" applyFill="1" applyBorder="1" applyAlignment="1">
      <alignment vertical="top"/>
    </xf>
    <xf numFmtId="2" fontId="1" fillId="2" borderId="3" xfId="0" applyNumberFormat="1" applyFont="1" applyFill="1" applyBorder="1" applyAlignment="1">
      <alignment vertical="top"/>
    </xf>
    <xf numFmtId="39" fontId="1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right" vertical="top"/>
    </xf>
    <xf numFmtId="2" fontId="1" fillId="2" borderId="3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/>
    </xf>
    <xf numFmtId="39" fontId="1" fillId="2" borderId="3" xfId="0" applyNumberFormat="1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175" fontId="1" fillId="2" borderId="3" xfId="23" applyNumberFormat="1" applyFont="1" applyFill="1" applyBorder="1" applyAlignment="1">
      <alignment horizontal="right" vertical="top"/>
    </xf>
    <xf numFmtId="0" fontId="2" fillId="2" borderId="3" xfId="24" applyFont="1" applyFill="1" applyBorder="1" applyAlignment="1">
      <alignment horizontal="center" vertical="top"/>
    </xf>
    <xf numFmtId="4" fontId="1" fillId="2" borderId="3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wrapText="1"/>
    </xf>
    <xf numFmtId="4" fontId="1" fillId="2" borderId="3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justify" vertical="top" wrapText="1"/>
    </xf>
    <xf numFmtId="39" fontId="1" fillId="2" borderId="3" xfId="0" applyNumberFormat="1" applyFont="1" applyFill="1" applyBorder="1" applyAlignment="1">
      <alignment horizontal="left" vertical="top"/>
    </xf>
    <xf numFmtId="169" fontId="1" fillId="2" borderId="3" xfId="0" applyNumberFormat="1" applyFont="1" applyFill="1" applyBorder="1" applyAlignment="1">
      <alignment horizontal="right" vertical="center"/>
    </xf>
    <xf numFmtId="169" fontId="1" fillId="2" borderId="3" xfId="0" applyNumberFormat="1" applyFont="1" applyFill="1" applyBorder="1" applyAlignment="1">
      <alignment horizontal="center" vertical="center"/>
    </xf>
    <xf numFmtId="0" fontId="2" fillId="2" borderId="1" xfId="15" applyFont="1" applyFill="1" applyBorder="1" applyAlignment="1">
      <alignment horizontal="center" vertical="top" wrapText="1"/>
    </xf>
    <xf numFmtId="168" fontId="2" fillId="2" borderId="1" xfId="10" applyFont="1" applyFill="1" applyBorder="1" applyAlignment="1">
      <alignment horizontal="center" vertical="top" wrapText="1"/>
    </xf>
    <xf numFmtId="4" fontId="2" fillId="2" borderId="1" xfId="15" applyNumberFormat="1" applyFont="1" applyFill="1" applyBorder="1" applyAlignment="1">
      <alignment horizontal="center" vertical="top" wrapText="1"/>
    </xf>
    <xf numFmtId="4" fontId="2" fillId="2" borderId="1" xfId="10" applyNumberFormat="1" applyFont="1" applyFill="1" applyBorder="1" applyAlignment="1">
      <alignment vertical="top" wrapText="1"/>
    </xf>
    <xf numFmtId="168" fontId="2" fillId="2" borderId="1" xfId="10" applyFont="1" applyFill="1" applyBorder="1" applyAlignment="1">
      <alignment vertical="top" wrapText="1"/>
    </xf>
    <xf numFmtId="0" fontId="1" fillId="2" borderId="0" xfId="15" applyFont="1" applyFill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43" fontId="1" fillId="2" borderId="3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justify" vertical="top" wrapText="1"/>
    </xf>
    <xf numFmtId="4" fontId="1" fillId="2" borderId="3" xfId="0" applyNumberFormat="1" applyFont="1" applyFill="1" applyBorder="1" applyAlignment="1">
      <alignment horizontal="right" vertical="top"/>
    </xf>
    <xf numFmtId="39" fontId="1" fillId="2" borderId="3" xfId="0" applyNumberFormat="1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169" fontId="1" fillId="2" borderId="3" xfId="0" applyNumberFormat="1" applyFont="1" applyFill="1" applyBorder="1" applyAlignment="1">
      <alignment horizontal="center" vertical="top" wrapText="1"/>
    </xf>
    <xf numFmtId="39" fontId="2" fillId="2" borderId="3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37" fontId="1" fillId="2" borderId="3" xfId="0" applyNumberFormat="1" applyFont="1" applyFill="1" applyBorder="1" applyAlignment="1">
      <alignment horizontal="right" vertical="top" wrapText="1"/>
    </xf>
    <xf numFmtId="49" fontId="1" fillId="2" borderId="3" xfId="0" applyNumberFormat="1" applyFont="1" applyFill="1" applyBorder="1" applyAlignment="1">
      <alignment horizontal="justify" vertical="top" wrapText="1"/>
    </xf>
    <xf numFmtId="0" fontId="1" fillId="2" borderId="3" xfId="84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horizontal="right" vertical="top" wrapText="1"/>
    </xf>
    <xf numFmtId="10" fontId="1" fillId="2" borderId="3" xfId="0" applyNumberFormat="1" applyFont="1" applyFill="1" applyBorder="1" applyAlignment="1">
      <alignment vertical="top"/>
    </xf>
    <xf numFmtId="176" fontId="1" fillId="2" borderId="3" xfId="0" applyNumberFormat="1" applyFont="1" applyFill="1" applyBorder="1" applyAlignment="1">
      <alignment vertical="top"/>
    </xf>
    <xf numFmtId="176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right" vertical="top" wrapText="1"/>
    </xf>
    <xf numFmtId="176" fontId="2" fillId="2" borderId="3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horizontal="right" vertical="top"/>
    </xf>
    <xf numFmtId="168" fontId="1" fillId="2" borderId="0" xfId="10" applyFont="1" applyFill="1" applyAlignment="1">
      <alignment horizontal="center" vertical="top" wrapText="1"/>
    </xf>
    <xf numFmtId="4" fontId="1" fillId="2" borderId="0" xfId="15" applyNumberFormat="1" applyFont="1" applyFill="1" applyAlignment="1">
      <alignment horizontal="center" vertical="top" wrapText="1"/>
    </xf>
    <xf numFmtId="4" fontId="1" fillId="2" borderId="0" xfId="10" applyNumberFormat="1" applyFont="1" applyFill="1" applyAlignment="1">
      <alignment vertical="top" wrapText="1"/>
    </xf>
    <xf numFmtId="168" fontId="1" fillId="2" borderId="0" xfId="10" applyFont="1" applyFill="1" applyAlignment="1">
      <alignment vertical="top" wrapText="1"/>
    </xf>
    <xf numFmtId="0" fontId="1" fillId="2" borderId="0" xfId="15" applyFont="1" applyFill="1" applyBorder="1" applyAlignment="1">
      <alignment vertical="top" wrapText="1"/>
    </xf>
    <xf numFmtId="43" fontId="1" fillId="2" borderId="3" xfId="0" applyNumberFormat="1" applyFont="1" applyFill="1" applyBorder="1" applyAlignment="1" applyProtection="1">
      <alignment vertical="top"/>
      <protection locked="0"/>
    </xf>
    <xf numFmtId="39" fontId="1" fillId="2" borderId="3" xfId="0" applyNumberFormat="1" applyFont="1" applyFill="1" applyBorder="1" applyAlignment="1" applyProtection="1">
      <alignment vertical="top"/>
      <protection locked="0"/>
    </xf>
    <xf numFmtId="169" fontId="1" fillId="2" borderId="3" xfId="0" applyNumberFormat="1" applyFont="1" applyFill="1" applyBorder="1" applyAlignment="1" applyProtection="1">
      <alignment vertical="top"/>
      <protection locked="0"/>
    </xf>
    <xf numFmtId="4" fontId="1" fillId="2" borderId="3" xfId="0" applyNumberFormat="1" applyFont="1" applyFill="1" applyBorder="1" applyAlignment="1" applyProtection="1">
      <alignment vertical="top"/>
      <protection locked="0"/>
    </xf>
    <xf numFmtId="169" fontId="1" fillId="2" borderId="3" xfId="0" applyNumberFormat="1" applyFont="1" applyFill="1" applyBorder="1" applyAlignment="1" applyProtection="1">
      <alignment vertical="center"/>
      <protection locked="0"/>
    </xf>
    <xf numFmtId="4" fontId="1" fillId="2" borderId="3" xfId="0" applyNumberFormat="1" applyFont="1" applyFill="1" applyBorder="1" applyAlignment="1" applyProtection="1">
      <alignment vertical="center"/>
      <protection locked="0"/>
    </xf>
    <xf numFmtId="4" fontId="2" fillId="2" borderId="3" xfId="0" applyNumberFormat="1" applyFont="1" applyFill="1" applyBorder="1" applyAlignment="1" applyProtection="1">
      <alignment vertical="top"/>
      <protection locked="0"/>
    </xf>
    <xf numFmtId="169" fontId="1" fillId="2" borderId="3" xfId="0" applyNumberFormat="1" applyFont="1" applyFill="1" applyBorder="1" applyAlignment="1" applyProtection="1">
      <alignment horizontal="right" vertical="top"/>
      <protection locked="0"/>
    </xf>
    <xf numFmtId="43" fontId="1" fillId="2" borderId="3" xfId="10" applyNumberFormat="1" applyFont="1" applyFill="1" applyBorder="1" applyAlignment="1" applyProtection="1">
      <alignment vertical="top"/>
      <protection locked="0"/>
    </xf>
    <xf numFmtId="4" fontId="2" fillId="2" borderId="3" xfId="0" applyNumberFormat="1" applyFont="1" applyFill="1" applyBorder="1" applyAlignment="1" applyProtection="1">
      <alignment horizontal="right" vertical="top" wrapText="1"/>
      <protection locked="0"/>
    </xf>
    <xf numFmtId="4" fontId="2" fillId="2" borderId="3" xfId="22" applyNumberFormat="1" applyFont="1" applyFill="1" applyBorder="1" applyAlignment="1" applyProtection="1">
      <alignment horizontal="right" vertical="top" wrapText="1"/>
      <protection locked="0"/>
    </xf>
    <xf numFmtId="39" fontId="2" fillId="2" borderId="3" xfId="0" applyNumberFormat="1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4" fontId="2" fillId="2" borderId="2" xfId="0" applyNumberFormat="1" applyFont="1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vertical="top"/>
      <protection locked="0"/>
    </xf>
    <xf numFmtId="0" fontId="1" fillId="2" borderId="0" xfId="15" quotePrefix="1" applyFont="1" applyFill="1" applyBorder="1" applyAlignment="1">
      <alignment horizontal="left" vertical="top" wrapText="1"/>
    </xf>
    <xf numFmtId="0" fontId="2" fillId="2" borderId="0" xfId="15" applyFont="1" applyFill="1" applyBorder="1" applyAlignment="1">
      <alignment horizontal="center" vertical="top"/>
    </xf>
    <xf numFmtId="169" fontId="1" fillId="2" borderId="3" xfId="0" applyNumberFormat="1" applyFont="1" applyFill="1" applyBorder="1" applyAlignment="1" applyProtection="1">
      <alignment horizontal="right" vertical="center"/>
      <protection locked="0"/>
    </xf>
  </cellXfs>
  <cellStyles count="85">
    <cellStyle name="20% - Accent1" xfId="29"/>
    <cellStyle name="20% - Accent2" xfId="30"/>
    <cellStyle name="20% - Accent3" xfId="31"/>
    <cellStyle name="20% - Accent4" xfId="32"/>
    <cellStyle name="20% - Accent5" xfId="33"/>
    <cellStyle name="20% - Accent6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60% - Accent1" xfId="41"/>
    <cellStyle name="60% - Accent2" xfId="42"/>
    <cellStyle name="60% - Accent3" xfId="43"/>
    <cellStyle name="60% - Accent4" xfId="44"/>
    <cellStyle name="60% - Accent5" xfId="45"/>
    <cellStyle name="60% - Accent6" xfId="46"/>
    <cellStyle name="Accent1" xfId="47"/>
    <cellStyle name="Accent2" xfId="48"/>
    <cellStyle name="Accent3" xfId="49"/>
    <cellStyle name="Accent4" xfId="50"/>
    <cellStyle name="Accent5" xfId="51"/>
    <cellStyle name="Accent6" xfId="52"/>
    <cellStyle name="Bad" xfId="53"/>
    <cellStyle name="Calculation" xfId="54"/>
    <cellStyle name="Check Cell" xfId="55"/>
    <cellStyle name="Comma 2" xfId="56"/>
    <cellStyle name="Comma_ANALISIS EL PUERTO" xfId="1"/>
    <cellStyle name="Euro" xfId="2"/>
    <cellStyle name="Explanatory Text" xfId="57"/>
    <cellStyle name="F2" xfId="3"/>
    <cellStyle name="F3" xfId="4"/>
    <cellStyle name="F4" xfId="5"/>
    <cellStyle name="F5" xfId="6"/>
    <cellStyle name="F6" xfId="7"/>
    <cellStyle name="F7" xfId="8"/>
    <cellStyle name="F8" xfId="9"/>
    <cellStyle name="Good" xfId="58"/>
    <cellStyle name="Heading 1" xfId="59"/>
    <cellStyle name="Heading 2" xfId="60"/>
    <cellStyle name="Heading 3" xfId="61"/>
    <cellStyle name="Heading 4" xfId="62"/>
    <cellStyle name="Input" xfId="63"/>
    <cellStyle name="Linked Cell" xfId="64"/>
    <cellStyle name="Millares" xfId="10" builtinId="3"/>
    <cellStyle name="Millares 11" xfId="21"/>
    <cellStyle name="Millares 16" xfId="83"/>
    <cellStyle name="Millares 2" xfId="26"/>
    <cellStyle name="Millares 2 2" xfId="18"/>
    <cellStyle name="Millares 2 3" xfId="79"/>
    <cellStyle name="Millares 2_ANALISIS GENERALES DE MARIO Y JOEL este es el que se esta trabajando" xfId="82"/>
    <cellStyle name="Millares 3 2" xfId="14"/>
    <cellStyle name="Millares 3 2 2" xfId="19"/>
    <cellStyle name="Millares 3 3" xfId="78"/>
    <cellStyle name="Millares 4" xfId="13"/>
    <cellStyle name="Millares 6" xfId="16"/>
    <cellStyle name="Millares_NUEVO FORMATO DE PRESUPUESTOS" xfId="22"/>
    <cellStyle name="Moneda 2" xfId="65"/>
    <cellStyle name="No-definido" xfId="11"/>
    <cellStyle name="Normal" xfId="0" builtinId="0"/>
    <cellStyle name="Normal - Style1" xfId="66"/>
    <cellStyle name="Normal 13 2" xfId="81"/>
    <cellStyle name="Normal 2" xfId="15"/>
    <cellStyle name="Normal 2 2" xfId="67"/>
    <cellStyle name="Normal 2 2 2" xfId="28"/>
    <cellStyle name="Normal 2 3" xfId="27"/>
    <cellStyle name="Normal 2 4" xfId="77"/>
    <cellStyle name="Normal 2_114-08 PRESUP. ADICIONALES OBRA DE TOMA RIO SOCO SAN PEDRO" xfId="68"/>
    <cellStyle name="Normal 3" xfId="69"/>
    <cellStyle name="Normal 3 2" xfId="17"/>
    <cellStyle name="Normal 4" xfId="70"/>
    <cellStyle name="Normal 5" xfId="80"/>
    <cellStyle name="Normal 6" xfId="20"/>
    <cellStyle name="Normal_55-09 Equipamiento Pozos Ac. Rural El Llano" xfId="23"/>
    <cellStyle name="Normal_PRES 059-09 REHABIL. PLANTA DE TRATAMIENTO DE 80 LPS RAPIDA, AC. HATO DEL YAQUE" xfId="24"/>
    <cellStyle name="Normal_PRESUPUESTO AL CONSEJO ADMINISTRATIVO ACUEDUCTO PRADOS" xfId="12"/>
    <cellStyle name="Normal_Presupuesto Terminaciones Edificio Mantenimiento Nave I " xfId="84"/>
    <cellStyle name="Note" xfId="71"/>
    <cellStyle name="Output" xfId="72"/>
    <cellStyle name="Percent 2" xfId="73"/>
    <cellStyle name="Porcentaje 2" xfId="25"/>
    <cellStyle name="Porcentual 5" xfId="74"/>
    <cellStyle name="Title" xfId="75"/>
    <cellStyle name="Warning Text" xfId="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Garibaldy%20Bautista%20(actualizaciones)\analisis%20el%20pino%20junumuc&#25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13"/>
  <sheetViews>
    <sheetView showGridLines="0" showZeros="0" tabSelected="1" view="pageBreakPreview" topLeftCell="A43" zoomScaleNormal="100" zoomScaleSheetLayoutView="100" workbookViewId="0">
      <selection activeCell="D52" sqref="D52"/>
    </sheetView>
  </sheetViews>
  <sheetFormatPr baseColWidth="10" defaultRowHeight="13.15" customHeight="1" x14ac:dyDescent="0.2"/>
  <cols>
    <col min="1" max="1" width="8.85546875" style="70" customWidth="1"/>
    <col min="2" max="2" width="57" style="70" customWidth="1"/>
    <col min="3" max="3" width="11.28515625" style="94" customWidth="1"/>
    <col min="4" max="4" width="9.42578125" style="95" customWidth="1"/>
    <col min="5" max="5" width="11.28515625" style="96" customWidth="1"/>
    <col min="6" max="6" width="13.85546875" style="97" customWidth="1"/>
    <col min="7" max="16384" width="11.42578125" style="70"/>
  </cols>
  <sheetData>
    <row r="1" spans="1:6" s="30" customFormat="1" ht="13.15" customHeight="1" x14ac:dyDescent="0.2">
      <c r="A1" s="115"/>
      <c r="B1" s="115"/>
      <c r="C1" s="115"/>
      <c r="D1" s="115"/>
      <c r="E1" s="115"/>
      <c r="F1" s="115"/>
    </row>
    <row r="2" spans="1:6" s="30" customFormat="1" ht="13.15" customHeight="1" x14ac:dyDescent="0.2">
      <c r="A2" s="115"/>
      <c r="B2" s="115"/>
      <c r="C2" s="115"/>
      <c r="D2" s="115"/>
      <c r="E2" s="115"/>
      <c r="F2" s="115"/>
    </row>
    <row r="3" spans="1:6" s="30" customFormat="1" ht="6.75" customHeight="1" x14ac:dyDescent="0.2">
      <c r="A3" s="115"/>
      <c r="B3" s="115"/>
      <c r="C3" s="115"/>
      <c r="D3" s="115"/>
      <c r="E3" s="115"/>
      <c r="F3" s="115"/>
    </row>
    <row r="4" spans="1:6" s="30" customFormat="1" ht="13.15" customHeight="1" x14ac:dyDescent="0.2">
      <c r="A4" s="25"/>
      <c r="B4" s="26"/>
      <c r="C4" s="27"/>
      <c r="D4" s="28"/>
      <c r="E4" s="26"/>
      <c r="F4" s="29"/>
    </row>
    <row r="5" spans="1:6" s="30" customFormat="1" ht="27.75" customHeight="1" x14ac:dyDescent="0.2">
      <c r="A5" s="114" t="s">
        <v>85</v>
      </c>
      <c r="B5" s="114"/>
      <c r="C5" s="114"/>
      <c r="D5" s="114"/>
      <c r="E5" s="114"/>
      <c r="F5" s="114"/>
    </row>
    <row r="6" spans="1:6" s="30" customFormat="1" ht="13.15" customHeight="1" x14ac:dyDescent="0.2">
      <c r="A6" s="25" t="s">
        <v>66</v>
      </c>
      <c r="B6" s="26" t="s">
        <v>67</v>
      </c>
      <c r="C6" s="27"/>
      <c r="D6" s="28"/>
      <c r="E6" s="26" t="s">
        <v>68</v>
      </c>
      <c r="F6" s="29"/>
    </row>
    <row r="7" spans="1:6" s="32" customFormat="1" ht="9" customHeight="1" x14ac:dyDescent="0.2">
      <c r="A7" s="31"/>
      <c r="B7" s="23"/>
      <c r="C7" s="23"/>
      <c r="D7" s="31"/>
      <c r="E7" s="31"/>
      <c r="F7" s="23"/>
    </row>
    <row r="8" spans="1:6" ht="13.15" customHeight="1" x14ac:dyDescent="0.2">
      <c r="A8" s="65" t="s">
        <v>69</v>
      </c>
      <c r="B8" s="65" t="s">
        <v>70</v>
      </c>
      <c r="C8" s="66" t="s">
        <v>71</v>
      </c>
      <c r="D8" s="67" t="s">
        <v>72</v>
      </c>
      <c r="E8" s="68" t="s">
        <v>0</v>
      </c>
      <c r="F8" s="69" t="s">
        <v>73</v>
      </c>
    </row>
    <row r="9" spans="1:6" s="23" customFormat="1" ht="12.75" x14ac:dyDescent="0.2">
      <c r="A9" s="21"/>
      <c r="B9" s="22"/>
      <c r="C9" s="17"/>
      <c r="D9" s="20"/>
      <c r="E9" s="17"/>
      <c r="F9" s="17"/>
    </row>
    <row r="10" spans="1:6" s="23" customFormat="1" ht="25.5" x14ac:dyDescent="0.2">
      <c r="A10" s="71" t="s">
        <v>16</v>
      </c>
      <c r="B10" s="72" t="s">
        <v>101</v>
      </c>
      <c r="C10" s="17"/>
      <c r="D10" s="73"/>
      <c r="E10" s="33"/>
      <c r="F10" s="42"/>
    </row>
    <row r="11" spans="1:6" s="23" customFormat="1" ht="10.5" customHeight="1" x14ac:dyDescent="0.2">
      <c r="A11" s="71"/>
      <c r="B11" s="22"/>
      <c r="C11" s="17"/>
      <c r="D11" s="73"/>
      <c r="E11" s="99"/>
      <c r="F11" s="100"/>
    </row>
    <row r="12" spans="1:6" s="23" customFormat="1" ht="25.5" x14ac:dyDescent="0.2">
      <c r="A12" s="18">
        <v>1</v>
      </c>
      <c r="B12" s="19" t="s">
        <v>99</v>
      </c>
      <c r="C12" s="17"/>
      <c r="D12" s="20"/>
      <c r="E12" s="101"/>
      <c r="F12" s="102"/>
    </row>
    <row r="13" spans="1:6" s="23" customFormat="1" ht="51" x14ac:dyDescent="0.2">
      <c r="A13" s="21">
        <v>1.1000000000000001</v>
      </c>
      <c r="B13" s="22" t="s">
        <v>106</v>
      </c>
      <c r="C13" s="59">
        <v>2</v>
      </c>
      <c r="D13" s="60" t="s">
        <v>3</v>
      </c>
      <c r="E13" s="103"/>
      <c r="F13" s="104">
        <f t="shared" ref="F13:F16" si="0">E13*C13</f>
        <v>0</v>
      </c>
    </row>
    <row r="14" spans="1:6" s="23" customFormat="1" ht="51" x14ac:dyDescent="0.2">
      <c r="A14" s="21">
        <v>1.2</v>
      </c>
      <c r="B14" s="61" t="s">
        <v>107</v>
      </c>
      <c r="C14" s="59">
        <v>1</v>
      </c>
      <c r="D14" s="60" t="s">
        <v>3</v>
      </c>
      <c r="E14" s="103"/>
      <c r="F14" s="104">
        <f t="shared" si="0"/>
        <v>0</v>
      </c>
    </row>
    <row r="15" spans="1:6" s="23" customFormat="1" ht="40.5" customHeight="1" x14ac:dyDescent="0.2">
      <c r="A15" s="21">
        <v>1.3</v>
      </c>
      <c r="B15" s="61" t="s">
        <v>100</v>
      </c>
      <c r="C15" s="59">
        <v>2</v>
      </c>
      <c r="D15" s="60" t="s">
        <v>3</v>
      </c>
      <c r="E15" s="103"/>
      <c r="F15" s="104">
        <f t="shared" si="0"/>
        <v>0</v>
      </c>
    </row>
    <row r="16" spans="1:6" s="23" customFormat="1" ht="12.75" x14ac:dyDescent="0.2">
      <c r="A16" s="21">
        <v>1.4</v>
      </c>
      <c r="B16" s="22" t="s">
        <v>86</v>
      </c>
      <c r="C16" s="17">
        <v>1</v>
      </c>
      <c r="D16" s="20" t="s">
        <v>3</v>
      </c>
      <c r="E16" s="101"/>
      <c r="F16" s="102">
        <f t="shared" si="0"/>
        <v>0</v>
      </c>
    </row>
    <row r="17" spans="1:6" s="23" customFormat="1" ht="12.75" x14ac:dyDescent="0.2">
      <c r="A17" s="21"/>
      <c r="B17" s="74" t="s">
        <v>33</v>
      </c>
      <c r="C17" s="17"/>
      <c r="D17" s="20"/>
      <c r="E17" s="102"/>
      <c r="F17" s="105">
        <f>SUM(F10:F16)</f>
        <v>0</v>
      </c>
    </row>
    <row r="18" spans="1:6" s="23" customFormat="1" ht="12.75" x14ac:dyDescent="0.2">
      <c r="A18" s="21"/>
      <c r="B18" s="74"/>
      <c r="C18" s="17"/>
      <c r="D18" s="20"/>
      <c r="E18" s="102"/>
      <c r="F18" s="105"/>
    </row>
    <row r="19" spans="1:6" s="23" customFormat="1" ht="12.75" x14ac:dyDescent="0.2">
      <c r="A19" s="34" t="s">
        <v>14</v>
      </c>
      <c r="B19" s="35" t="s">
        <v>34</v>
      </c>
      <c r="C19" s="24"/>
      <c r="D19" s="36"/>
      <c r="E19" s="106"/>
      <c r="F19" s="107"/>
    </row>
    <row r="20" spans="1:6" s="23" customFormat="1" ht="12.75" x14ac:dyDescent="0.2">
      <c r="A20" s="37"/>
      <c r="B20" s="35"/>
      <c r="C20" s="24"/>
      <c r="D20" s="36"/>
      <c r="E20" s="106"/>
      <c r="F20" s="107"/>
    </row>
    <row r="21" spans="1:6" s="23" customFormat="1" ht="12.75" x14ac:dyDescent="0.2">
      <c r="A21" s="38">
        <v>1</v>
      </c>
      <c r="B21" s="39" t="s">
        <v>87</v>
      </c>
      <c r="C21" s="24">
        <v>1</v>
      </c>
      <c r="D21" s="36" t="s">
        <v>3</v>
      </c>
      <c r="E21" s="106"/>
      <c r="F21" s="102">
        <f t="shared" ref="F21:F84" si="1">E21*C21</f>
        <v>0</v>
      </c>
    </row>
    <row r="22" spans="1:6" s="23" customFormat="1" ht="12.75" x14ac:dyDescent="0.2">
      <c r="A22" s="37"/>
      <c r="B22" s="35"/>
      <c r="C22" s="24"/>
      <c r="D22" s="36"/>
      <c r="E22" s="106"/>
      <c r="F22" s="102">
        <f t="shared" si="1"/>
        <v>0</v>
      </c>
    </row>
    <row r="23" spans="1:6" s="23" customFormat="1" ht="12.75" x14ac:dyDescent="0.2">
      <c r="A23" s="40">
        <v>2</v>
      </c>
      <c r="B23" s="35" t="s">
        <v>7</v>
      </c>
      <c r="C23" s="24"/>
      <c r="D23" s="36"/>
      <c r="E23" s="106"/>
      <c r="F23" s="102">
        <f t="shared" si="1"/>
        <v>0</v>
      </c>
    </row>
    <row r="24" spans="1:6" s="23" customFormat="1" ht="12.75" x14ac:dyDescent="0.2">
      <c r="A24" s="41">
        <v>2.1</v>
      </c>
      <c r="B24" s="39" t="s">
        <v>88</v>
      </c>
      <c r="C24" s="24">
        <v>16.2</v>
      </c>
      <c r="D24" s="36" t="s">
        <v>1</v>
      </c>
      <c r="E24" s="106"/>
      <c r="F24" s="102">
        <f t="shared" si="1"/>
        <v>0</v>
      </c>
    </row>
    <row r="25" spans="1:6" s="23" customFormat="1" ht="12.75" x14ac:dyDescent="0.2">
      <c r="A25" s="41">
        <v>2.2000000000000002</v>
      </c>
      <c r="B25" s="39" t="s">
        <v>89</v>
      </c>
      <c r="C25" s="24">
        <v>10.75</v>
      </c>
      <c r="D25" s="36" t="s">
        <v>1</v>
      </c>
      <c r="E25" s="106"/>
      <c r="F25" s="102">
        <f t="shared" si="1"/>
        <v>0</v>
      </c>
    </row>
    <row r="26" spans="1:6" s="23" customFormat="1" ht="12.75" x14ac:dyDescent="0.2">
      <c r="A26" s="41">
        <v>2.2999999999999998</v>
      </c>
      <c r="B26" s="39" t="s">
        <v>77</v>
      </c>
      <c r="C26" s="24">
        <v>48.04</v>
      </c>
      <c r="D26" s="36" t="s">
        <v>1</v>
      </c>
      <c r="E26" s="106"/>
      <c r="F26" s="102">
        <f t="shared" si="1"/>
        <v>0</v>
      </c>
    </row>
    <row r="27" spans="1:6" s="23" customFormat="1" ht="12.75" x14ac:dyDescent="0.2">
      <c r="A27" s="41"/>
      <c r="B27" s="39"/>
      <c r="C27" s="24"/>
      <c r="D27" s="36"/>
      <c r="E27" s="106"/>
      <c r="F27" s="102">
        <f t="shared" si="1"/>
        <v>0</v>
      </c>
    </row>
    <row r="28" spans="1:6" s="23" customFormat="1" ht="12.75" x14ac:dyDescent="0.2">
      <c r="A28" s="40">
        <v>3</v>
      </c>
      <c r="B28" s="35" t="s">
        <v>98</v>
      </c>
      <c r="C28" s="24"/>
      <c r="D28" s="36"/>
      <c r="E28" s="106"/>
      <c r="F28" s="102">
        <f t="shared" si="1"/>
        <v>0</v>
      </c>
    </row>
    <row r="29" spans="1:6" s="23" customFormat="1" ht="12.75" x14ac:dyDescent="0.2">
      <c r="A29" s="41">
        <v>3.1</v>
      </c>
      <c r="B29" s="39" t="s">
        <v>108</v>
      </c>
      <c r="C29" s="24">
        <v>18.55</v>
      </c>
      <c r="D29" s="36" t="s">
        <v>1</v>
      </c>
      <c r="E29" s="106"/>
      <c r="F29" s="102">
        <f t="shared" si="1"/>
        <v>0</v>
      </c>
    </row>
    <row r="30" spans="1:6" s="23" customFormat="1" ht="12.75" x14ac:dyDescent="0.2">
      <c r="A30" s="41">
        <v>3.2</v>
      </c>
      <c r="B30" s="39" t="s">
        <v>109</v>
      </c>
      <c r="C30" s="24">
        <v>0.59</v>
      </c>
      <c r="D30" s="36" t="s">
        <v>1</v>
      </c>
      <c r="E30" s="106"/>
      <c r="F30" s="102">
        <f t="shared" si="1"/>
        <v>0</v>
      </c>
    </row>
    <row r="31" spans="1:6" s="23" customFormat="1" ht="12.75" x14ac:dyDescent="0.2">
      <c r="A31" s="41">
        <v>3.3</v>
      </c>
      <c r="B31" s="39" t="s">
        <v>35</v>
      </c>
      <c r="C31" s="24">
        <v>5.46</v>
      </c>
      <c r="D31" s="36" t="s">
        <v>1</v>
      </c>
      <c r="E31" s="106"/>
      <c r="F31" s="102">
        <f t="shared" si="1"/>
        <v>0</v>
      </c>
    </row>
    <row r="32" spans="1:6" s="23" customFormat="1" ht="12.75" x14ac:dyDescent="0.2">
      <c r="A32" s="41">
        <v>3.4</v>
      </c>
      <c r="B32" s="39" t="s">
        <v>36</v>
      </c>
      <c r="C32" s="24">
        <v>1.6</v>
      </c>
      <c r="D32" s="36" t="s">
        <v>1</v>
      </c>
      <c r="E32" s="106"/>
      <c r="F32" s="102">
        <f t="shared" si="1"/>
        <v>0</v>
      </c>
    </row>
    <row r="33" spans="1:6" s="23" customFormat="1" ht="12.75" x14ac:dyDescent="0.2">
      <c r="A33" s="41">
        <v>3.5</v>
      </c>
      <c r="B33" s="39" t="s">
        <v>37</v>
      </c>
      <c r="C33" s="24">
        <v>0.4</v>
      </c>
      <c r="D33" s="36" t="s">
        <v>1</v>
      </c>
      <c r="E33" s="106"/>
      <c r="F33" s="102">
        <f t="shared" si="1"/>
        <v>0</v>
      </c>
    </row>
    <row r="34" spans="1:6" s="23" customFormat="1" ht="12.75" x14ac:dyDescent="0.2">
      <c r="A34" s="41">
        <v>3.6</v>
      </c>
      <c r="B34" s="39" t="s">
        <v>38</v>
      </c>
      <c r="C34" s="24">
        <v>27.59</v>
      </c>
      <c r="D34" s="36" t="s">
        <v>1</v>
      </c>
      <c r="E34" s="106"/>
      <c r="F34" s="102">
        <f t="shared" si="1"/>
        <v>0</v>
      </c>
    </row>
    <row r="35" spans="1:6" s="23" customFormat="1" ht="12.75" x14ac:dyDescent="0.2">
      <c r="A35" s="41">
        <v>3.7</v>
      </c>
      <c r="B35" s="39" t="s">
        <v>39</v>
      </c>
      <c r="C35" s="24">
        <v>1.42</v>
      </c>
      <c r="D35" s="36" t="s">
        <v>1</v>
      </c>
      <c r="E35" s="106"/>
      <c r="F35" s="102">
        <f t="shared" si="1"/>
        <v>0</v>
      </c>
    </row>
    <row r="36" spans="1:6" s="23" customFormat="1" ht="12.75" x14ac:dyDescent="0.2">
      <c r="A36" s="41">
        <v>3.8</v>
      </c>
      <c r="B36" s="39" t="s">
        <v>40</v>
      </c>
      <c r="C36" s="24">
        <v>10.49</v>
      </c>
      <c r="D36" s="36" t="s">
        <v>1</v>
      </c>
      <c r="E36" s="106"/>
      <c r="F36" s="102">
        <f t="shared" si="1"/>
        <v>0</v>
      </c>
    </row>
    <row r="37" spans="1:6" s="23" customFormat="1" ht="12.75" x14ac:dyDescent="0.2">
      <c r="A37" s="41">
        <v>3.9</v>
      </c>
      <c r="B37" s="39" t="s">
        <v>41</v>
      </c>
      <c r="C37" s="24">
        <v>4.6100000000000003</v>
      </c>
      <c r="D37" s="36" t="s">
        <v>1</v>
      </c>
      <c r="E37" s="106"/>
      <c r="F37" s="102">
        <f t="shared" si="1"/>
        <v>0</v>
      </c>
    </row>
    <row r="38" spans="1:6" s="23" customFormat="1" ht="12.75" x14ac:dyDescent="0.2">
      <c r="A38" s="41"/>
      <c r="B38" s="39"/>
      <c r="C38" s="24"/>
      <c r="D38" s="36"/>
      <c r="E38" s="106"/>
      <c r="F38" s="102">
        <f t="shared" si="1"/>
        <v>0</v>
      </c>
    </row>
    <row r="39" spans="1:6" s="23" customFormat="1" ht="12.75" x14ac:dyDescent="0.2">
      <c r="A39" s="40">
        <v>4</v>
      </c>
      <c r="B39" s="35" t="s">
        <v>15</v>
      </c>
      <c r="C39" s="24"/>
      <c r="D39" s="36"/>
      <c r="E39" s="106"/>
      <c r="F39" s="102">
        <f t="shared" si="1"/>
        <v>0</v>
      </c>
    </row>
    <row r="40" spans="1:6" s="23" customFormat="1" ht="12.75" x14ac:dyDescent="0.2">
      <c r="A40" s="41">
        <v>4.0999999999999996</v>
      </c>
      <c r="B40" s="39" t="s">
        <v>74</v>
      </c>
      <c r="C40" s="24">
        <v>170.5</v>
      </c>
      <c r="D40" s="36" t="s">
        <v>2</v>
      </c>
      <c r="E40" s="106"/>
      <c r="F40" s="102">
        <f t="shared" si="1"/>
        <v>0</v>
      </c>
    </row>
    <row r="41" spans="1:6" s="23" customFormat="1" ht="12.75" x14ac:dyDescent="0.2">
      <c r="A41" s="41">
        <v>4.2</v>
      </c>
      <c r="B41" s="39" t="s">
        <v>79</v>
      </c>
      <c r="C41" s="24">
        <v>64</v>
      </c>
      <c r="D41" s="36" t="s">
        <v>2</v>
      </c>
      <c r="E41" s="106"/>
      <c r="F41" s="102">
        <f t="shared" si="1"/>
        <v>0</v>
      </c>
    </row>
    <row r="42" spans="1:6" s="23" customFormat="1" ht="12.75" x14ac:dyDescent="0.2">
      <c r="A42" s="41">
        <v>4.3</v>
      </c>
      <c r="B42" s="39" t="s">
        <v>4</v>
      </c>
      <c r="C42" s="24">
        <v>154.56</v>
      </c>
      <c r="D42" s="36" t="s">
        <v>2</v>
      </c>
      <c r="E42" s="106"/>
      <c r="F42" s="102">
        <f t="shared" si="1"/>
        <v>0</v>
      </c>
    </row>
    <row r="43" spans="1:6" s="23" customFormat="1" ht="12.75" x14ac:dyDescent="0.2">
      <c r="A43" s="41">
        <v>4.4000000000000004</v>
      </c>
      <c r="B43" s="39" t="s">
        <v>42</v>
      </c>
      <c r="C43" s="24">
        <v>70.56</v>
      </c>
      <c r="D43" s="36" t="s">
        <v>2</v>
      </c>
      <c r="E43" s="106"/>
      <c r="F43" s="102">
        <f t="shared" si="1"/>
        <v>0</v>
      </c>
    </row>
    <row r="44" spans="1:6" s="23" customFormat="1" ht="12.75" x14ac:dyDescent="0.2">
      <c r="A44" s="41">
        <v>4.5</v>
      </c>
      <c r="B44" s="39" t="s">
        <v>5</v>
      </c>
      <c r="C44" s="24">
        <v>137.4</v>
      </c>
      <c r="D44" s="36" t="s">
        <v>19</v>
      </c>
      <c r="E44" s="106"/>
      <c r="F44" s="102">
        <f t="shared" si="1"/>
        <v>0</v>
      </c>
    </row>
    <row r="45" spans="1:6" s="23" customFormat="1" ht="12.75" x14ac:dyDescent="0.2">
      <c r="A45" s="41">
        <v>4.5999999999999996</v>
      </c>
      <c r="B45" s="39" t="s">
        <v>43</v>
      </c>
      <c r="C45" s="24">
        <v>59.26</v>
      </c>
      <c r="D45" s="36" t="s">
        <v>2</v>
      </c>
      <c r="E45" s="106"/>
      <c r="F45" s="102">
        <f t="shared" si="1"/>
        <v>0</v>
      </c>
    </row>
    <row r="46" spans="1:6" s="23" customFormat="1" ht="12.75" x14ac:dyDescent="0.2">
      <c r="A46" s="41">
        <v>4.7</v>
      </c>
      <c r="B46" s="39" t="s">
        <v>44</v>
      </c>
      <c r="C46" s="24">
        <v>120.96</v>
      </c>
      <c r="D46" s="36" t="s">
        <v>2</v>
      </c>
      <c r="E46" s="106"/>
      <c r="F46" s="102">
        <f t="shared" si="1"/>
        <v>0</v>
      </c>
    </row>
    <row r="47" spans="1:6" s="23" customFormat="1" ht="12.75" x14ac:dyDescent="0.2">
      <c r="A47" s="41">
        <v>4.8</v>
      </c>
      <c r="B47" s="39" t="s">
        <v>45</v>
      </c>
      <c r="C47" s="24">
        <v>120.96</v>
      </c>
      <c r="D47" s="36" t="s">
        <v>2</v>
      </c>
      <c r="E47" s="106"/>
      <c r="F47" s="102">
        <f t="shared" si="1"/>
        <v>0</v>
      </c>
    </row>
    <row r="48" spans="1:6" s="23" customFormat="1" ht="12.75" x14ac:dyDescent="0.2">
      <c r="A48" s="41"/>
      <c r="B48" s="39"/>
      <c r="C48" s="24"/>
      <c r="D48" s="36"/>
      <c r="E48" s="106"/>
      <c r="F48" s="102">
        <f t="shared" si="1"/>
        <v>0</v>
      </c>
    </row>
    <row r="49" spans="1:6" s="23" customFormat="1" ht="12.75" x14ac:dyDescent="0.2">
      <c r="A49" s="38">
        <v>5</v>
      </c>
      <c r="B49" s="62" t="s">
        <v>110</v>
      </c>
      <c r="C49" s="24">
        <v>100.8</v>
      </c>
      <c r="D49" s="36" t="s">
        <v>19</v>
      </c>
      <c r="E49" s="106"/>
      <c r="F49" s="102">
        <f>E49*C49</f>
        <v>0</v>
      </c>
    </row>
    <row r="50" spans="1:6" s="23" customFormat="1" ht="12.75" customHeight="1" x14ac:dyDescent="0.2">
      <c r="A50" s="38">
        <v>6</v>
      </c>
      <c r="B50" s="39" t="s">
        <v>111</v>
      </c>
      <c r="C50" s="24">
        <v>21.6</v>
      </c>
      <c r="D50" s="36" t="s">
        <v>2</v>
      </c>
      <c r="E50" s="106"/>
      <c r="F50" s="102">
        <f t="shared" si="1"/>
        <v>0</v>
      </c>
    </row>
    <row r="51" spans="1:6" s="23" customFormat="1" ht="12.75" x14ac:dyDescent="0.2">
      <c r="A51" s="38"/>
      <c r="B51" s="39"/>
      <c r="C51" s="24"/>
      <c r="D51" s="36"/>
      <c r="E51" s="106"/>
      <c r="F51" s="102">
        <f t="shared" si="1"/>
        <v>0</v>
      </c>
    </row>
    <row r="52" spans="1:6" s="23" customFormat="1" ht="12.75" x14ac:dyDescent="0.2">
      <c r="A52" s="40">
        <v>7</v>
      </c>
      <c r="B52" s="35" t="s">
        <v>46</v>
      </c>
      <c r="C52" s="24"/>
      <c r="D52" s="36"/>
      <c r="E52" s="106"/>
      <c r="F52" s="102">
        <f t="shared" si="1"/>
        <v>0</v>
      </c>
    </row>
    <row r="53" spans="1:6" s="23" customFormat="1" ht="12.75" x14ac:dyDescent="0.2">
      <c r="A53" s="41">
        <f>+A52+0.1</f>
        <v>7.1</v>
      </c>
      <c r="B53" s="42" t="s">
        <v>47</v>
      </c>
      <c r="C53" s="24">
        <v>1</v>
      </c>
      <c r="D53" s="36" t="s">
        <v>3</v>
      </c>
      <c r="E53" s="106"/>
      <c r="F53" s="102">
        <f t="shared" si="1"/>
        <v>0</v>
      </c>
    </row>
    <row r="54" spans="1:6" s="23" customFormat="1" ht="12.75" x14ac:dyDescent="0.2">
      <c r="A54" s="41">
        <f t="shared" ref="A54:A55" si="2">+A53+0.1</f>
        <v>7.2</v>
      </c>
      <c r="B54" s="42" t="s">
        <v>48</v>
      </c>
      <c r="C54" s="24">
        <v>1</v>
      </c>
      <c r="D54" s="36" t="s">
        <v>3</v>
      </c>
      <c r="E54" s="106"/>
      <c r="F54" s="102">
        <f t="shared" si="1"/>
        <v>0</v>
      </c>
    </row>
    <row r="55" spans="1:6" s="23" customFormat="1" ht="12.75" x14ac:dyDescent="0.2">
      <c r="A55" s="41">
        <f t="shared" si="2"/>
        <v>7.3</v>
      </c>
      <c r="B55" s="39" t="s">
        <v>103</v>
      </c>
      <c r="C55" s="24">
        <v>1</v>
      </c>
      <c r="D55" s="36" t="s">
        <v>3</v>
      </c>
      <c r="E55" s="106"/>
      <c r="F55" s="102">
        <f t="shared" si="1"/>
        <v>0</v>
      </c>
    </row>
    <row r="56" spans="1:6" s="23" customFormat="1" ht="14.25" customHeight="1" x14ac:dyDescent="0.2">
      <c r="A56" s="41">
        <f>+A55+0.1</f>
        <v>7.4</v>
      </c>
      <c r="B56" s="42" t="s">
        <v>49</v>
      </c>
      <c r="C56" s="43">
        <v>1</v>
      </c>
      <c r="D56" s="44" t="s">
        <v>3</v>
      </c>
      <c r="E56" s="101"/>
      <c r="F56" s="102">
        <f t="shared" si="1"/>
        <v>0</v>
      </c>
    </row>
    <row r="57" spans="1:6" s="23" customFormat="1" ht="9.75" customHeight="1" x14ac:dyDescent="0.2">
      <c r="A57" s="41"/>
      <c r="B57" s="39"/>
      <c r="C57" s="24"/>
      <c r="D57" s="36"/>
      <c r="E57" s="106"/>
      <c r="F57" s="102">
        <f t="shared" si="1"/>
        <v>0</v>
      </c>
    </row>
    <row r="58" spans="1:6" s="23" customFormat="1" ht="25.5" x14ac:dyDescent="0.2">
      <c r="A58" s="45">
        <v>8</v>
      </c>
      <c r="B58" s="58" t="s">
        <v>112</v>
      </c>
      <c r="C58" s="17"/>
      <c r="D58" s="46"/>
      <c r="E58" s="101"/>
      <c r="F58" s="102">
        <f t="shared" si="1"/>
        <v>0</v>
      </c>
    </row>
    <row r="59" spans="1:6" s="23" customFormat="1" ht="14.25" customHeight="1" x14ac:dyDescent="0.2">
      <c r="A59" s="47">
        <v>8.1</v>
      </c>
      <c r="B59" s="39" t="s">
        <v>81</v>
      </c>
      <c r="C59" s="17">
        <v>70.400000000000006</v>
      </c>
      <c r="D59" s="46" t="s">
        <v>19</v>
      </c>
      <c r="E59" s="101"/>
      <c r="F59" s="102">
        <f t="shared" si="1"/>
        <v>0</v>
      </c>
    </row>
    <row r="60" spans="1:6" s="23" customFormat="1" ht="14.25" customHeight="1" x14ac:dyDescent="0.2">
      <c r="A60" s="47">
        <v>8.1999999999999993</v>
      </c>
      <c r="B60" s="39" t="s">
        <v>80</v>
      </c>
      <c r="C60" s="17">
        <v>5</v>
      </c>
      <c r="D60" s="46" t="s">
        <v>3</v>
      </c>
      <c r="E60" s="101"/>
      <c r="F60" s="102">
        <f t="shared" si="1"/>
        <v>0</v>
      </c>
    </row>
    <row r="61" spans="1:6" s="23" customFormat="1" ht="14.25" customHeight="1" x14ac:dyDescent="0.2">
      <c r="A61" s="47">
        <v>8.3000000000000007</v>
      </c>
      <c r="B61" s="39" t="s">
        <v>50</v>
      </c>
      <c r="C61" s="17">
        <v>19</v>
      </c>
      <c r="D61" s="46" t="s">
        <v>3</v>
      </c>
      <c r="E61" s="101"/>
      <c r="F61" s="102">
        <f t="shared" si="1"/>
        <v>0</v>
      </c>
    </row>
    <row r="62" spans="1:6" s="23" customFormat="1" ht="12.75" customHeight="1" x14ac:dyDescent="0.2">
      <c r="A62" s="41">
        <v>8.4</v>
      </c>
      <c r="B62" s="39" t="s">
        <v>51</v>
      </c>
      <c r="C62" s="24">
        <v>1</v>
      </c>
      <c r="D62" s="36" t="s">
        <v>3</v>
      </c>
      <c r="E62" s="106"/>
      <c r="F62" s="102">
        <f t="shared" si="1"/>
        <v>0</v>
      </c>
    </row>
    <row r="63" spans="1:6" s="23" customFormat="1" ht="9.75" customHeight="1" x14ac:dyDescent="0.2">
      <c r="A63" s="48"/>
      <c r="B63" s="39"/>
      <c r="C63" s="24"/>
      <c r="D63" s="36"/>
      <c r="E63" s="106"/>
      <c r="F63" s="102">
        <f t="shared" si="1"/>
        <v>0</v>
      </c>
    </row>
    <row r="64" spans="1:6" s="23" customFormat="1" ht="9" customHeight="1" x14ac:dyDescent="0.2">
      <c r="A64" s="48"/>
      <c r="B64" s="39"/>
      <c r="C64" s="24"/>
      <c r="D64" s="36"/>
      <c r="E64" s="106"/>
      <c r="F64" s="102">
        <f t="shared" si="1"/>
        <v>0</v>
      </c>
    </row>
    <row r="65" spans="1:6" s="23" customFormat="1" ht="13.5" customHeight="1" x14ac:dyDescent="0.2">
      <c r="A65" s="40">
        <v>9</v>
      </c>
      <c r="B65" s="49" t="s">
        <v>52</v>
      </c>
      <c r="C65" s="24"/>
      <c r="D65" s="36"/>
      <c r="E65" s="106"/>
      <c r="F65" s="102">
        <f t="shared" si="1"/>
        <v>0</v>
      </c>
    </row>
    <row r="66" spans="1:6" s="23" customFormat="1" ht="25.5" x14ac:dyDescent="0.2">
      <c r="A66" s="51">
        <v>9.1</v>
      </c>
      <c r="B66" s="50" t="s">
        <v>90</v>
      </c>
      <c r="C66" s="24">
        <v>32</v>
      </c>
      <c r="D66" s="36" t="s">
        <v>19</v>
      </c>
      <c r="E66" s="106"/>
      <c r="F66" s="102">
        <f t="shared" si="1"/>
        <v>0</v>
      </c>
    </row>
    <row r="67" spans="1:6" s="23" customFormat="1" ht="12.75" x14ac:dyDescent="0.2">
      <c r="A67" s="51">
        <v>9.1999999999999993</v>
      </c>
      <c r="B67" s="50" t="s">
        <v>82</v>
      </c>
      <c r="C67" s="24">
        <v>42.4</v>
      </c>
      <c r="D67" s="36" t="s">
        <v>19</v>
      </c>
      <c r="E67" s="106"/>
      <c r="F67" s="102">
        <f t="shared" si="1"/>
        <v>0</v>
      </c>
    </row>
    <row r="68" spans="1:6" s="23" customFormat="1" ht="25.5" x14ac:dyDescent="0.2">
      <c r="A68" s="51">
        <v>9.3000000000000007</v>
      </c>
      <c r="B68" s="50" t="s">
        <v>91</v>
      </c>
      <c r="C68" s="24">
        <v>5</v>
      </c>
      <c r="D68" s="36" t="s">
        <v>3</v>
      </c>
      <c r="E68" s="106"/>
      <c r="F68" s="102">
        <f t="shared" si="1"/>
        <v>0</v>
      </c>
    </row>
    <row r="69" spans="1:6" s="23" customFormat="1" ht="12.75" customHeight="1" x14ac:dyDescent="0.2">
      <c r="A69" s="51">
        <v>9.4</v>
      </c>
      <c r="B69" s="50" t="s">
        <v>92</v>
      </c>
      <c r="C69" s="24">
        <v>3</v>
      </c>
      <c r="D69" s="36" t="s">
        <v>3</v>
      </c>
      <c r="E69" s="106"/>
      <c r="F69" s="102">
        <f t="shared" si="1"/>
        <v>0</v>
      </c>
    </row>
    <row r="70" spans="1:6" s="23" customFormat="1" ht="25.5" x14ac:dyDescent="0.2">
      <c r="A70" s="51">
        <v>9.5</v>
      </c>
      <c r="B70" s="50" t="s">
        <v>93</v>
      </c>
      <c r="C70" s="24">
        <v>4</v>
      </c>
      <c r="D70" s="36" t="s">
        <v>3</v>
      </c>
      <c r="E70" s="106"/>
      <c r="F70" s="102">
        <f t="shared" si="1"/>
        <v>0</v>
      </c>
    </row>
    <row r="71" spans="1:6" s="23" customFormat="1" ht="12.75" x14ac:dyDescent="0.2">
      <c r="A71" s="51">
        <v>9.6</v>
      </c>
      <c r="B71" s="50" t="s">
        <v>97</v>
      </c>
      <c r="C71" s="24">
        <v>1</v>
      </c>
      <c r="D71" s="36" t="s">
        <v>3</v>
      </c>
      <c r="E71" s="106"/>
      <c r="F71" s="102">
        <f t="shared" si="1"/>
        <v>0</v>
      </c>
    </row>
    <row r="72" spans="1:6" s="23" customFormat="1" ht="63.75" x14ac:dyDescent="0.2">
      <c r="A72" s="51">
        <v>9.6999999999999993</v>
      </c>
      <c r="B72" s="50" t="s">
        <v>113</v>
      </c>
      <c r="C72" s="24">
        <v>3</v>
      </c>
      <c r="D72" s="36" t="s">
        <v>3</v>
      </c>
      <c r="E72" s="106"/>
      <c r="F72" s="102">
        <f t="shared" si="1"/>
        <v>0</v>
      </c>
    </row>
    <row r="73" spans="1:6" s="23" customFormat="1" ht="63.75" x14ac:dyDescent="0.2">
      <c r="A73" s="51">
        <v>9.8000000000000007</v>
      </c>
      <c r="B73" s="50" t="s">
        <v>114</v>
      </c>
      <c r="C73" s="24">
        <v>1</v>
      </c>
      <c r="D73" s="36" t="s">
        <v>3</v>
      </c>
      <c r="E73" s="106"/>
      <c r="F73" s="102">
        <f t="shared" si="1"/>
        <v>0</v>
      </c>
    </row>
    <row r="74" spans="1:6" s="23" customFormat="1" ht="12.75" customHeight="1" x14ac:dyDescent="0.2">
      <c r="A74" s="51">
        <v>9.9</v>
      </c>
      <c r="B74" s="75" t="s">
        <v>105</v>
      </c>
      <c r="C74" s="24">
        <v>4</v>
      </c>
      <c r="D74" s="36" t="s">
        <v>3</v>
      </c>
      <c r="E74" s="106"/>
      <c r="F74" s="102">
        <f t="shared" si="1"/>
        <v>0</v>
      </c>
    </row>
    <row r="75" spans="1:6" s="23" customFormat="1" ht="25.5" x14ac:dyDescent="0.2">
      <c r="A75" s="43">
        <v>9.1</v>
      </c>
      <c r="B75" s="50" t="s">
        <v>119</v>
      </c>
      <c r="C75" s="63">
        <v>12</v>
      </c>
      <c r="D75" s="64" t="s">
        <v>3</v>
      </c>
      <c r="E75" s="116"/>
      <c r="F75" s="104">
        <f t="shared" si="1"/>
        <v>0</v>
      </c>
    </row>
    <row r="76" spans="1:6" s="23" customFormat="1" ht="14.25" customHeight="1" x14ac:dyDescent="0.2">
      <c r="A76" s="51">
        <v>9.11</v>
      </c>
      <c r="B76" s="50" t="s">
        <v>53</v>
      </c>
      <c r="C76" s="24">
        <v>1</v>
      </c>
      <c r="D76" s="36" t="s">
        <v>3</v>
      </c>
      <c r="E76" s="106"/>
      <c r="F76" s="102">
        <f t="shared" si="1"/>
        <v>0</v>
      </c>
    </row>
    <row r="77" spans="1:6" s="23" customFormat="1" ht="12.75" x14ac:dyDescent="0.2">
      <c r="A77" s="51">
        <v>9.1199999999999992</v>
      </c>
      <c r="B77" s="35" t="s">
        <v>94</v>
      </c>
      <c r="C77" s="24"/>
      <c r="D77" s="36"/>
      <c r="E77" s="106"/>
      <c r="F77" s="102">
        <f t="shared" si="1"/>
        <v>0</v>
      </c>
    </row>
    <row r="78" spans="1:6" s="23" customFormat="1" ht="12.75" x14ac:dyDescent="0.2">
      <c r="A78" s="47" t="s">
        <v>54</v>
      </c>
      <c r="B78" s="39" t="s">
        <v>55</v>
      </c>
      <c r="C78" s="24">
        <v>53.14</v>
      </c>
      <c r="D78" s="36" t="s">
        <v>1</v>
      </c>
      <c r="E78" s="101"/>
      <c r="F78" s="102">
        <f t="shared" si="1"/>
        <v>0</v>
      </c>
    </row>
    <row r="79" spans="1:6" s="23" customFormat="1" ht="12.75" x14ac:dyDescent="0.2">
      <c r="A79" s="47" t="s">
        <v>56</v>
      </c>
      <c r="B79" s="39" t="s">
        <v>6</v>
      </c>
      <c r="C79" s="24">
        <v>3.21</v>
      </c>
      <c r="D79" s="36" t="s">
        <v>1</v>
      </c>
      <c r="E79" s="101"/>
      <c r="F79" s="102">
        <f t="shared" si="1"/>
        <v>0</v>
      </c>
    </row>
    <row r="80" spans="1:6" s="23" customFormat="1" ht="25.5" x14ac:dyDescent="0.2">
      <c r="A80" s="47" t="s">
        <v>57</v>
      </c>
      <c r="B80" s="50" t="s">
        <v>115</v>
      </c>
      <c r="C80" s="63">
        <v>45.72</v>
      </c>
      <c r="D80" s="64" t="s">
        <v>1</v>
      </c>
      <c r="E80" s="103"/>
      <c r="F80" s="104">
        <f t="shared" si="1"/>
        <v>0</v>
      </c>
    </row>
    <row r="81" spans="1:6" s="23" customFormat="1" ht="12.75" x14ac:dyDescent="0.2">
      <c r="A81" s="47" t="s">
        <v>58</v>
      </c>
      <c r="B81" s="21" t="s">
        <v>78</v>
      </c>
      <c r="C81" s="24">
        <v>8.9</v>
      </c>
      <c r="D81" s="36" t="s">
        <v>1</v>
      </c>
      <c r="E81" s="101"/>
      <c r="F81" s="102">
        <f t="shared" si="1"/>
        <v>0</v>
      </c>
    </row>
    <row r="82" spans="1:6" s="23" customFormat="1" ht="12.75" customHeight="1" x14ac:dyDescent="0.2">
      <c r="A82" s="51"/>
      <c r="B82" s="39"/>
      <c r="C82" s="24"/>
      <c r="D82" s="36"/>
      <c r="E82" s="106"/>
      <c r="F82" s="102">
        <f t="shared" si="1"/>
        <v>0</v>
      </c>
    </row>
    <row r="83" spans="1:6" s="23" customFormat="1" ht="12.75" x14ac:dyDescent="0.2">
      <c r="A83" s="51">
        <v>10</v>
      </c>
      <c r="B83" s="39" t="s">
        <v>59</v>
      </c>
      <c r="C83" s="24">
        <v>1</v>
      </c>
      <c r="D83" s="36" t="s">
        <v>3</v>
      </c>
      <c r="E83" s="106"/>
      <c r="F83" s="102">
        <f t="shared" si="1"/>
        <v>0</v>
      </c>
    </row>
    <row r="84" spans="1:6" s="23" customFormat="1" ht="12.75" x14ac:dyDescent="0.2">
      <c r="A84" s="38">
        <v>11</v>
      </c>
      <c r="B84" s="39" t="s">
        <v>116</v>
      </c>
      <c r="C84" s="24">
        <v>77.44</v>
      </c>
      <c r="D84" s="36" t="s">
        <v>2</v>
      </c>
      <c r="E84" s="106"/>
      <c r="F84" s="102">
        <f t="shared" si="1"/>
        <v>0</v>
      </c>
    </row>
    <row r="85" spans="1:6" s="23" customFormat="1" ht="12.75" x14ac:dyDescent="0.2">
      <c r="A85" s="51">
        <v>12</v>
      </c>
      <c r="B85" s="39" t="s">
        <v>95</v>
      </c>
      <c r="C85" s="24">
        <v>1</v>
      </c>
      <c r="D85" s="36" t="s">
        <v>3</v>
      </c>
      <c r="E85" s="106"/>
      <c r="F85" s="102">
        <f t="shared" ref="F85:F87" si="3">E85*C85</f>
        <v>0</v>
      </c>
    </row>
    <row r="86" spans="1:6" s="23" customFormat="1" ht="12.75" x14ac:dyDescent="0.2">
      <c r="A86" s="51">
        <v>13</v>
      </c>
      <c r="B86" s="39" t="s">
        <v>96</v>
      </c>
      <c r="C86" s="24">
        <v>1</v>
      </c>
      <c r="D86" s="36" t="s">
        <v>3</v>
      </c>
      <c r="E86" s="106"/>
      <c r="F86" s="102">
        <f t="shared" si="3"/>
        <v>0</v>
      </c>
    </row>
    <row r="87" spans="1:6" s="23" customFormat="1" ht="12.75" x14ac:dyDescent="0.2">
      <c r="A87" s="51">
        <v>14</v>
      </c>
      <c r="B87" s="39" t="s">
        <v>117</v>
      </c>
      <c r="C87" s="24">
        <v>50.6</v>
      </c>
      <c r="D87" s="36" t="s">
        <v>19</v>
      </c>
      <c r="E87" s="106"/>
      <c r="F87" s="102">
        <f t="shared" si="3"/>
        <v>0</v>
      </c>
    </row>
    <row r="88" spans="1:6" s="51" customFormat="1" ht="12.75" x14ac:dyDescent="0.2">
      <c r="A88" s="55"/>
      <c r="B88" s="56" t="s">
        <v>84</v>
      </c>
      <c r="C88" s="57"/>
      <c r="D88" s="76"/>
      <c r="E88" s="108"/>
      <c r="F88" s="109">
        <f>SUM(F21:F87)</f>
        <v>0</v>
      </c>
    </row>
    <row r="89" spans="1:6" s="23" customFormat="1" ht="12.75" x14ac:dyDescent="0.2">
      <c r="A89" s="77"/>
      <c r="B89" s="78"/>
      <c r="C89" s="77"/>
      <c r="D89" s="79"/>
      <c r="E89" s="52"/>
      <c r="F89" s="110"/>
    </row>
    <row r="90" spans="1:6" s="23" customFormat="1" ht="12.75" x14ac:dyDescent="0.2">
      <c r="A90" s="80" t="s">
        <v>60</v>
      </c>
      <c r="B90" s="81" t="s">
        <v>17</v>
      </c>
      <c r="C90" s="77"/>
      <c r="D90" s="79"/>
      <c r="E90" s="52"/>
      <c r="F90" s="110"/>
    </row>
    <row r="91" spans="1:6" s="23" customFormat="1" ht="63.75" x14ac:dyDescent="0.2">
      <c r="A91" s="82">
        <v>1</v>
      </c>
      <c r="B91" s="83" t="s">
        <v>61</v>
      </c>
      <c r="C91" s="77">
        <v>1</v>
      </c>
      <c r="D91" s="79" t="s">
        <v>3</v>
      </c>
      <c r="E91" s="52"/>
      <c r="F91" s="102">
        <f t="shared" ref="F91:F92" si="4">E91*C91</f>
        <v>0</v>
      </c>
    </row>
    <row r="92" spans="1:6" s="23" customFormat="1" ht="25.5" x14ac:dyDescent="0.2">
      <c r="A92" s="38">
        <v>2</v>
      </c>
      <c r="B92" s="84" t="s">
        <v>118</v>
      </c>
      <c r="C92" s="77">
        <v>4</v>
      </c>
      <c r="D92" s="36" t="s">
        <v>102</v>
      </c>
      <c r="E92" s="101"/>
      <c r="F92" s="102">
        <f t="shared" si="4"/>
        <v>0</v>
      </c>
    </row>
    <row r="93" spans="1:6" s="23" customFormat="1" ht="12.75" x14ac:dyDescent="0.2">
      <c r="A93" s="77"/>
      <c r="B93" s="78" t="s">
        <v>62</v>
      </c>
      <c r="C93" s="77"/>
      <c r="D93" s="79"/>
      <c r="E93" s="52"/>
      <c r="F93" s="110">
        <f>SUM(F91:F92)</f>
        <v>0</v>
      </c>
    </row>
    <row r="94" spans="1:6" s="51" customFormat="1" ht="12.75" x14ac:dyDescent="0.2">
      <c r="A94" s="77"/>
      <c r="B94" s="78"/>
      <c r="C94" s="77"/>
      <c r="D94" s="79"/>
      <c r="E94" s="52"/>
      <c r="F94" s="110"/>
    </row>
    <row r="95" spans="1:6" s="23" customFormat="1" ht="12.75" x14ac:dyDescent="0.2">
      <c r="A95" s="54"/>
      <c r="B95" s="85" t="s">
        <v>75</v>
      </c>
      <c r="C95" s="54"/>
      <c r="D95" s="54"/>
      <c r="E95" s="111"/>
      <c r="F95" s="112">
        <f>+F93+F88+F17</f>
        <v>0</v>
      </c>
    </row>
    <row r="96" spans="1:6" s="23" customFormat="1" ht="12.75" x14ac:dyDescent="0.2">
      <c r="A96" s="86"/>
      <c r="B96" s="87" t="s">
        <v>75</v>
      </c>
      <c r="C96" s="86"/>
      <c r="D96" s="86"/>
      <c r="E96" s="113"/>
      <c r="F96" s="105">
        <f>+F93+F88+F17</f>
        <v>0</v>
      </c>
    </row>
    <row r="97" spans="1:6" s="23" customFormat="1" ht="12.75" x14ac:dyDescent="0.2">
      <c r="A97" s="46"/>
      <c r="B97" s="74"/>
      <c r="C97" s="17"/>
      <c r="D97" s="20"/>
      <c r="E97" s="102"/>
      <c r="F97" s="105"/>
    </row>
    <row r="98" spans="1:6" s="23" customFormat="1" ht="12.75" x14ac:dyDescent="0.2">
      <c r="A98" s="46"/>
      <c r="B98" s="45" t="s">
        <v>32</v>
      </c>
      <c r="C98" s="17"/>
      <c r="D98" s="20"/>
      <c r="E98" s="102"/>
      <c r="F98" s="105"/>
    </row>
    <row r="99" spans="1:6" s="23" customFormat="1" ht="12.75" x14ac:dyDescent="0.2">
      <c r="A99" s="46"/>
      <c r="B99" s="47" t="s">
        <v>63</v>
      </c>
      <c r="C99" s="88">
        <v>0.04</v>
      </c>
      <c r="D99" s="89"/>
      <c r="E99" s="102"/>
      <c r="F99" s="102">
        <f>ROUND(F96*C99,2)</f>
        <v>0</v>
      </c>
    </row>
    <row r="100" spans="1:6" s="23" customFormat="1" ht="12.75" x14ac:dyDescent="0.2">
      <c r="A100" s="46"/>
      <c r="B100" s="47" t="s">
        <v>8</v>
      </c>
      <c r="C100" s="88">
        <v>0.1</v>
      </c>
      <c r="D100" s="89"/>
      <c r="E100" s="102"/>
      <c r="F100" s="102">
        <f>ROUND(F96*C100,)</f>
        <v>0</v>
      </c>
    </row>
    <row r="101" spans="1:6" s="23" customFormat="1" ht="12.75" x14ac:dyDescent="0.2">
      <c r="A101" s="46"/>
      <c r="B101" s="47" t="s">
        <v>13</v>
      </c>
      <c r="C101" s="88">
        <v>0.04</v>
      </c>
      <c r="D101" s="89"/>
      <c r="E101" s="102"/>
      <c r="F101" s="102">
        <f>ROUND(F96*C101,2)</f>
        <v>0</v>
      </c>
    </row>
    <row r="102" spans="1:6" s="23" customFormat="1" ht="12.75" x14ac:dyDescent="0.2">
      <c r="A102" s="46"/>
      <c r="B102" s="47" t="s">
        <v>20</v>
      </c>
      <c r="C102" s="88">
        <v>0.05</v>
      </c>
      <c r="D102" s="89"/>
      <c r="E102" s="102"/>
      <c r="F102" s="102">
        <f>ROUND(F96*C102,2)</f>
        <v>0</v>
      </c>
    </row>
    <row r="103" spans="1:6" s="23" customFormat="1" ht="12.75" x14ac:dyDescent="0.2">
      <c r="A103" s="46"/>
      <c r="B103" s="47" t="s">
        <v>9</v>
      </c>
      <c r="C103" s="88">
        <v>0.04</v>
      </c>
      <c r="D103" s="89"/>
      <c r="E103" s="102"/>
      <c r="F103" s="102">
        <f>ROUND(F96*C103,2)</f>
        <v>0</v>
      </c>
    </row>
    <row r="104" spans="1:6" s="23" customFormat="1" ht="12.75" x14ac:dyDescent="0.2">
      <c r="A104" s="46"/>
      <c r="B104" s="47" t="s">
        <v>10</v>
      </c>
      <c r="C104" s="88">
        <v>0.01</v>
      </c>
      <c r="D104" s="89"/>
      <c r="E104" s="102"/>
      <c r="F104" s="102">
        <f>ROUND(F96*C104,2)</f>
        <v>0</v>
      </c>
    </row>
    <row r="105" spans="1:6" s="23" customFormat="1" ht="12.75" x14ac:dyDescent="0.2">
      <c r="A105" s="46"/>
      <c r="B105" s="47" t="s">
        <v>64</v>
      </c>
      <c r="C105" s="17">
        <v>1</v>
      </c>
      <c r="D105" s="90" t="s">
        <v>3</v>
      </c>
      <c r="E105" s="102"/>
      <c r="F105" s="102">
        <f>ROUND(E105*C105,2)</f>
        <v>0</v>
      </c>
    </row>
    <row r="106" spans="1:6" s="23" customFormat="1" ht="12.75" x14ac:dyDescent="0.2">
      <c r="A106" s="46"/>
      <c r="B106" s="47" t="s">
        <v>12</v>
      </c>
      <c r="C106" s="88">
        <v>0.1</v>
      </c>
      <c r="D106" s="89"/>
      <c r="E106" s="102"/>
      <c r="F106" s="102">
        <f>+C106*F96</f>
        <v>0</v>
      </c>
    </row>
    <row r="107" spans="1:6" s="23" customFormat="1" ht="12.75" x14ac:dyDescent="0.2">
      <c r="A107" s="46"/>
      <c r="B107" s="91" t="s">
        <v>104</v>
      </c>
      <c r="C107" s="88">
        <v>0.1</v>
      </c>
      <c r="D107" s="89"/>
      <c r="E107" s="102"/>
      <c r="F107" s="102">
        <f>+C107*F96</f>
        <v>0</v>
      </c>
    </row>
    <row r="108" spans="1:6" s="23" customFormat="1" ht="12.75" x14ac:dyDescent="0.2">
      <c r="A108" s="46"/>
      <c r="B108" s="47" t="s">
        <v>76</v>
      </c>
      <c r="C108" s="88">
        <v>1E-3</v>
      </c>
      <c r="D108" s="89"/>
      <c r="E108" s="102"/>
      <c r="F108" s="102">
        <f>+C108*F96</f>
        <v>0</v>
      </c>
    </row>
    <row r="109" spans="1:6" s="23" customFormat="1" ht="12.75" x14ac:dyDescent="0.2">
      <c r="A109" s="46"/>
      <c r="B109" s="47" t="s">
        <v>83</v>
      </c>
      <c r="C109" s="88">
        <v>0.18</v>
      </c>
      <c r="D109" s="89"/>
      <c r="E109" s="102"/>
      <c r="F109" s="102">
        <f>+C109*F100</f>
        <v>0</v>
      </c>
    </row>
    <row r="110" spans="1:6" s="23" customFormat="1" ht="12.75" x14ac:dyDescent="0.2">
      <c r="A110" s="74"/>
      <c r="B110" s="45" t="s">
        <v>11</v>
      </c>
      <c r="C110" s="86"/>
      <c r="D110" s="92"/>
      <c r="E110" s="105"/>
      <c r="F110" s="105">
        <f>SUM(F99:F109)</f>
        <v>0</v>
      </c>
    </row>
    <row r="111" spans="1:6" s="23" customFormat="1" ht="12.75" x14ac:dyDescent="0.2">
      <c r="A111" s="74"/>
      <c r="B111" s="45"/>
      <c r="C111" s="86"/>
      <c r="D111" s="92"/>
      <c r="E111" s="105"/>
      <c r="F111" s="105"/>
    </row>
    <row r="112" spans="1:6" s="23" customFormat="1" ht="12.75" x14ac:dyDescent="0.2">
      <c r="A112" s="53"/>
      <c r="B112" s="93" t="s">
        <v>65</v>
      </c>
      <c r="C112" s="54"/>
      <c r="D112" s="54"/>
      <c r="E112" s="111"/>
      <c r="F112" s="112">
        <f>+F110+F96</f>
        <v>0</v>
      </c>
    </row>
    <row r="113" spans="1:6" s="98" customFormat="1" ht="13.15" customHeight="1" x14ac:dyDescent="0.2">
      <c r="A113" s="70"/>
      <c r="B113" s="70"/>
      <c r="C113" s="94"/>
      <c r="D113" s="95"/>
      <c r="E113" s="96"/>
      <c r="F113" s="97"/>
    </row>
  </sheetData>
  <sheetProtection password="F585" sheet="1" objects="1" scenarios="1"/>
  <mergeCells count="4">
    <mergeCell ref="A5:F5"/>
    <mergeCell ref="A1:F1"/>
    <mergeCell ref="A2:F2"/>
    <mergeCell ref="A3:F3"/>
  </mergeCells>
  <printOptions horizontalCentered="1"/>
  <pageMargins left="0.19685039370078741" right="0.19685039370078741" top="0.17" bottom="0.32" header="0.19685039370078741" footer="0.17"/>
  <pageSetup scale="90" orientation="portrait" r:id="rId1"/>
  <headerFooter alignWithMargins="0">
    <oddFooter>Página &amp;P</oddFooter>
  </headerFooter>
  <rowBreaks count="1" manualBreakCount="1">
    <brk id="9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Layout" topLeftCell="A13" workbookViewId="0">
      <selection activeCell="D2" sqref="D2"/>
    </sheetView>
  </sheetViews>
  <sheetFormatPr baseColWidth="10" defaultColWidth="9.140625" defaultRowHeight="12.75" x14ac:dyDescent="0.2"/>
  <cols>
    <col min="2" max="2" width="41.7109375" bestFit="1" customWidth="1"/>
    <col min="5" max="5" width="9.85546875" bestFit="1" customWidth="1"/>
    <col min="6" max="6" width="11" bestFit="1" customWidth="1"/>
  </cols>
  <sheetData>
    <row r="1" spans="1:6" s="5" customFormat="1" ht="18.75" x14ac:dyDescent="0.3">
      <c r="A1" s="1" t="s">
        <v>21</v>
      </c>
      <c r="B1" s="2"/>
      <c r="C1" s="3"/>
      <c r="D1" s="3"/>
      <c r="E1" s="4"/>
      <c r="F1" s="4"/>
    </row>
    <row r="2" spans="1:6" s="5" customFormat="1" ht="18.75" x14ac:dyDescent="0.3">
      <c r="A2" s="1"/>
      <c r="B2" s="2"/>
      <c r="C2" s="3"/>
      <c r="D2" s="3"/>
      <c r="E2" s="4"/>
      <c r="F2" s="4"/>
    </row>
    <row r="3" spans="1:6" s="5" customFormat="1" ht="15.75" x14ac:dyDescent="0.25">
      <c r="A3" s="6" t="s">
        <v>22</v>
      </c>
      <c r="B3" s="2" t="s">
        <v>23</v>
      </c>
      <c r="C3" s="7"/>
      <c r="D3" s="8"/>
      <c r="E3" s="9"/>
      <c r="F3" s="9"/>
    </row>
    <row r="4" spans="1:6" s="5" customFormat="1" ht="15.75" x14ac:dyDescent="0.25">
      <c r="A4" s="10">
        <v>1.1000000000000001</v>
      </c>
      <c r="B4" s="11" t="s">
        <v>24</v>
      </c>
      <c r="C4" s="7">
        <v>1</v>
      </c>
      <c r="D4" s="8" t="s">
        <v>18</v>
      </c>
      <c r="E4" s="12">
        <f>50000</f>
        <v>50000</v>
      </c>
      <c r="F4" s="12">
        <f>ROUND(C4*E4,2)</f>
        <v>50000</v>
      </c>
    </row>
    <row r="5" spans="1:6" s="5" customFormat="1" ht="15.75" x14ac:dyDescent="0.25">
      <c r="A5" s="10"/>
      <c r="B5" s="11"/>
      <c r="C5" s="7"/>
      <c r="D5" s="8"/>
      <c r="E5" s="12"/>
      <c r="F5" s="12"/>
    </row>
    <row r="6" spans="1:6" s="5" customFormat="1" ht="15.75" x14ac:dyDescent="0.25">
      <c r="A6" s="6" t="s">
        <v>25</v>
      </c>
      <c r="B6" s="2" t="s">
        <v>26</v>
      </c>
      <c r="C6" s="7"/>
      <c r="D6" s="8"/>
      <c r="E6" s="9"/>
      <c r="F6" s="9"/>
    </row>
    <row r="7" spans="1:6" s="5" customFormat="1" ht="15.75" x14ac:dyDescent="0.25">
      <c r="A7" s="13">
        <v>2.1</v>
      </c>
      <c r="B7" s="11" t="s">
        <v>27</v>
      </c>
      <c r="C7" s="7">
        <v>1</v>
      </c>
      <c r="D7" s="8" t="s">
        <v>18</v>
      </c>
      <c r="E7" s="12">
        <f>67200</f>
        <v>67200</v>
      </c>
      <c r="F7" s="12">
        <f>ROUND(C7*E7,2)</f>
        <v>67200</v>
      </c>
    </row>
    <row r="8" spans="1:6" s="5" customFormat="1" ht="15.75" x14ac:dyDescent="0.25">
      <c r="A8" s="13">
        <v>2.2000000000000002</v>
      </c>
      <c r="B8" s="11" t="s">
        <v>28</v>
      </c>
      <c r="C8" s="7">
        <v>1</v>
      </c>
      <c r="D8" s="8" t="s">
        <v>18</v>
      </c>
      <c r="E8" s="12">
        <f>5000</f>
        <v>5000</v>
      </c>
      <c r="F8" s="12">
        <f>ROUND(C8*E8,2)</f>
        <v>5000</v>
      </c>
    </row>
    <row r="9" spans="1:6" s="5" customFormat="1" ht="15.75" x14ac:dyDescent="0.25">
      <c r="A9" s="14">
        <v>2.2999999999999998</v>
      </c>
      <c r="B9" s="11" t="s">
        <v>29</v>
      </c>
      <c r="C9" s="7">
        <v>1</v>
      </c>
      <c r="D9" s="8" t="s">
        <v>18</v>
      </c>
      <c r="E9" s="12">
        <f>9000</f>
        <v>9000</v>
      </c>
      <c r="F9" s="12">
        <f>ROUND(C9*E9,2)</f>
        <v>9000</v>
      </c>
    </row>
    <row r="10" spans="1:6" s="5" customFormat="1" ht="15.75" x14ac:dyDescent="0.25">
      <c r="A10" s="13">
        <v>2.4</v>
      </c>
      <c r="B10" s="11" t="s">
        <v>30</v>
      </c>
      <c r="C10" s="7">
        <v>1</v>
      </c>
      <c r="D10" s="8" t="s">
        <v>18</v>
      </c>
      <c r="E10" s="12">
        <f>10000</f>
        <v>10000</v>
      </c>
      <c r="F10" s="12">
        <f>ROUND(C10*E10,2)</f>
        <v>10000</v>
      </c>
    </row>
    <row r="11" spans="1:6" s="5" customFormat="1" ht="15.75" x14ac:dyDescent="0.25">
      <c r="A11" s="15"/>
      <c r="B11" s="2" t="s">
        <v>31</v>
      </c>
      <c r="C11" s="7"/>
      <c r="D11" s="8"/>
      <c r="E11" s="9"/>
      <c r="F11" s="16">
        <f>SUM(F4:F10)</f>
        <v>141200</v>
      </c>
    </row>
    <row r="12" spans="1:6" s="5" customFormat="1" x14ac:dyDescent="0.2"/>
    <row r="13" spans="1:6" s="5" customFormat="1" x14ac:dyDescent="0.2"/>
    <row r="14" spans="1:6" s="5" customFormat="1" x14ac:dyDescent="0.2"/>
    <row r="15" spans="1:6" s="5" customFormat="1" x14ac:dyDescent="0.2"/>
  </sheetData>
  <printOptions horizontalCentered="1"/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CASETA CLORACION</vt:lpstr>
      <vt:lpstr>PRESUPUESTO!Área_de_impresión</vt:lpstr>
      <vt:lpstr>PRESUPUESTO!Títulos_a_imprimir</vt:lpstr>
    </vt:vector>
  </TitlesOfParts>
  <Company>INAPA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Joel Francisco Rivera</cp:lastModifiedBy>
  <cp:lastPrinted>2019-06-26T19:15:54Z</cp:lastPrinted>
  <dcterms:created xsi:type="dcterms:W3CDTF">2000-07-13T16:24:23Z</dcterms:created>
  <dcterms:modified xsi:type="dcterms:W3CDTF">2019-06-27T20:29:01Z</dcterms:modified>
</cp:coreProperties>
</file>