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Otros ordenadores\Mi PC (1)\OneDrive - INAPA\Escritorio G.L. (Usar)\Gustavo Lemoine\Direccion de Ingenieria G.L\Proyectos\Alc. Licey\28-04-2023 (Lotes)\"/>
    </mc:Choice>
  </mc:AlternateContent>
  <xr:revisionPtr revIDLastSave="0" documentId="13_ncr:1_{5973D6F5-23E3-4F7E-BF8C-FDAC7ED12647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LISTA 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qw1" localSheetId="0">comp [2]custo!$I$997:$J$997</definedName>
    <definedName name="__________________qw1">comp [2]custo!$I$997:$J$997</definedName>
    <definedName name="__________________ZC1" localSheetId="0">#REF!</definedName>
    <definedName name="__________________ZC1">#REF!</definedName>
    <definedName name="__________________ZE1" localSheetId="0">#REF!</definedName>
    <definedName name="__________________ZE1">#REF!</definedName>
    <definedName name="__________________ZE2" localSheetId="0">#REF!</definedName>
    <definedName name="__________________ZE2">#REF!</definedName>
    <definedName name="__________________ZE3" localSheetId="0">#REF!</definedName>
    <definedName name="__________________ZE3">#REF!</definedName>
    <definedName name="__________________ZE4" localSheetId="0">#REF!</definedName>
    <definedName name="__________________ZE4">#REF!</definedName>
    <definedName name="__________________ZE5" localSheetId="0">#REF!</definedName>
    <definedName name="__________________ZE5">#REF!</definedName>
    <definedName name="__________________ZE6" localSheetId="0">#REF!</definedName>
    <definedName name="__________________ZE6">#REF!</definedName>
    <definedName name="_________________ZC1" localSheetId="0">#REF!</definedName>
    <definedName name="_________________ZC1">#REF!</definedName>
    <definedName name="_________________ZE1" localSheetId="0">#REF!</definedName>
    <definedName name="_________________ZE1">#REF!</definedName>
    <definedName name="_________________ZE2" localSheetId="0">#REF!</definedName>
    <definedName name="_________________ZE2">#REF!</definedName>
    <definedName name="_________________ZE3" localSheetId="0">#REF!</definedName>
    <definedName name="_________________ZE3">#REF!</definedName>
    <definedName name="_________________ZE4" localSheetId="0">#REF!</definedName>
    <definedName name="_________________ZE4">#REF!</definedName>
    <definedName name="_________________ZE5" localSheetId="0">#REF!</definedName>
    <definedName name="_________________ZE5">#REF!</definedName>
    <definedName name="_________________ZE6" localSheetId="0">#REF!</definedName>
    <definedName name="_________________ZE6">#REF!</definedName>
    <definedName name="________________qw1" localSheetId="0">comp [2]custo!$I$997:$J$997</definedName>
    <definedName name="________________qw1">comp [2]custo!$I$997:$J$997</definedName>
    <definedName name="________________ZC1" localSheetId="0">#REF!</definedName>
    <definedName name="________________ZC1">#REF!</definedName>
    <definedName name="________________ZE1" localSheetId="0">#REF!</definedName>
    <definedName name="________________ZE1">#REF!</definedName>
    <definedName name="________________ZE2" localSheetId="0">#REF!</definedName>
    <definedName name="________________ZE2">#REF!</definedName>
    <definedName name="________________ZE3" localSheetId="0">#REF!</definedName>
    <definedName name="________________ZE3">#REF!</definedName>
    <definedName name="________________ZE4" localSheetId="0">#REF!</definedName>
    <definedName name="________________ZE4">#REF!</definedName>
    <definedName name="________________ZE5" localSheetId="0">#REF!</definedName>
    <definedName name="________________ZE5">#REF!</definedName>
    <definedName name="________________ZE6" localSheetId="0">#REF!</definedName>
    <definedName name="________________ZE6">#REF!</definedName>
    <definedName name="_______________qw1" localSheetId="0">comp [2]custo!$I$997:$J$997</definedName>
    <definedName name="_______________qw1">comp [2]custo!$I$997:$J$997</definedName>
    <definedName name="_______________ZC1" localSheetId="0">#REF!</definedName>
    <definedName name="_______________ZC1">#REF!</definedName>
    <definedName name="_______________ZE1" localSheetId="0">#REF!</definedName>
    <definedName name="_______________ZE1">#REF!</definedName>
    <definedName name="_______________ZE2" localSheetId="0">#REF!</definedName>
    <definedName name="_______________ZE2">#REF!</definedName>
    <definedName name="_______________ZE3" localSheetId="0">#REF!</definedName>
    <definedName name="_______________ZE3">#REF!</definedName>
    <definedName name="_______________ZE4" localSheetId="0">#REF!</definedName>
    <definedName name="_______________ZE4">#REF!</definedName>
    <definedName name="_______________ZE5" localSheetId="0">#REF!</definedName>
    <definedName name="_______________ZE5">#REF!</definedName>
    <definedName name="_______________ZE6" localSheetId="0">#REF!</definedName>
    <definedName name="_______________ZE6">#REF!</definedName>
    <definedName name="______________ZC1" localSheetId="0">#REF!</definedName>
    <definedName name="______________ZC1">#REF!</definedName>
    <definedName name="______________ZE1" localSheetId="0">#REF!</definedName>
    <definedName name="______________ZE1">#REF!</definedName>
    <definedName name="______________ZE2" localSheetId="0">#REF!</definedName>
    <definedName name="______________ZE2">#REF!</definedName>
    <definedName name="______________ZE3" localSheetId="0">#REF!</definedName>
    <definedName name="______________ZE3">#REF!</definedName>
    <definedName name="______________ZE4" localSheetId="0">#REF!</definedName>
    <definedName name="______________ZE4">#REF!</definedName>
    <definedName name="______________ZE5" localSheetId="0">#REF!</definedName>
    <definedName name="______________ZE5">#REF!</definedName>
    <definedName name="______________ZE6" localSheetId="0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qw1" localSheetId="0">comp [2]custo!$I$997:$J$997</definedName>
    <definedName name="____________qw1">comp [2]custo!$I$997:$J$997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#REF!</definedName>
    <definedName name="___________F">#REF!</definedName>
    <definedName name="___________qw1" localSheetId="0">comp [2]custo!$I$997:$J$997</definedName>
    <definedName name="___________qw1">comp [2]custo!$I$997:$J$997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 localSheetId="0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#REF!</definedName>
    <definedName name="_________F">#REF!</definedName>
    <definedName name="_________qw1" localSheetId="0">comp [2]custo!$I$997:$J$997</definedName>
    <definedName name="_________qw1">comp [2]custo!$I$997:$J$997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qw1" localSheetId="0">comp [2]custo!$I$997:$J$997</definedName>
    <definedName name="_______qw1">comp [2]custo!$I$997:$J$997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qw1" localSheetId="0">comp [2]custo!$I$997:$J$997</definedName>
    <definedName name="_____qw1">comp [2]custo!$I$997:$J$997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 localSheetId="0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 localSheetId="0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 '!$A$10:$F$722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'[17]M.O.'!#REF!</definedName>
    <definedName name="AA">'[17]M.O.'!#REF!</definedName>
    <definedName name="aa_3">"$#REF!.$B$109"</definedName>
    <definedName name="AAG">[14]Precio!$F$20</definedName>
    <definedName name="ab" localSheetId="0">[18]Boletín!#REF!</definedName>
    <definedName name="ab">[18]Boletín!#REF!</definedName>
    <definedName name="AC">[3]insumo!$D$4</definedName>
    <definedName name="AC38G40">'[19]LISTADO INSUMOS DEL 2000'!$I$29</definedName>
    <definedName name="acarreo" localSheetId="0">'[20]Listado Equipos a utilizar'!#REF!</definedName>
    <definedName name="acarreo">'[20]Listado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'[21]Detalle Acero'!$H$26</definedName>
    <definedName name="Acero.C1.2doN.Villa" localSheetId="0">#REF!</definedName>
    <definedName name="Acero.C1.2doN.Villa">#REF!</definedName>
    <definedName name="Acero.C2.1erN.Villa">'[21]Detalle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'[21]Detalle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'[23]LISTA DE PRECIO'!$C$6</definedName>
    <definedName name="Acero_MO_Alambre" localSheetId="0">#REF!</definedName>
    <definedName name="Acero_MO_Alambre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[24]MATERIALES!$G$7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[25]INS!#REF!</definedName>
    <definedName name="ACUEDUCTO">[25]INS!#REF!</definedName>
    <definedName name="ACUEDUCTO_8" localSheetId="0">#REF!</definedName>
    <definedName name="ACUEDUCTO_8">#REF!</definedName>
    <definedName name="ADA" localSheetId="0">'[26]CUB-10181-3(Rescision)'!#REF!</definedName>
    <definedName name="ADA">'[26]CUB-10181-3(Rescision)'!#REF!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'[27]Resumen Precio Equipos'!$C$28</definedName>
    <definedName name="ADMINISTRATIVOS" localSheetId="0">#REF!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[28]Análisis!$F$1816</definedName>
    <definedName name="Agua.Potable.3er.4toy5toN">[28]Análisis!$F$1956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 localSheetId="0">#REF!</definedName>
    <definedName name="ALTATENSION">#REF!</definedName>
    <definedName name="altura" localSheetId="0">[29]presupuesto!#REF!</definedName>
    <definedName name="altura">[29]presupuesto!#REF!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'[30]M.O.'!#REF!</definedName>
    <definedName name="analiis">'[30]M.O.'!#REF!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HOS" localSheetId="0">#REF!</definedName>
    <definedName name="ANCHO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[28]Insumos!$E$155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[31]Análisis!#REF!</definedName>
    <definedName name="Anf.LosasYvuelos">[31]Análisis!#REF!</definedName>
    <definedName name="Anfi.Zap.Col" localSheetId="0">[31]Análisis!#REF!</definedName>
    <definedName name="Anfi.Zap.Col">[31]Análisis!#REF!</definedName>
    <definedName name="Anfit.Col.C1" localSheetId="0">[31]Análisis!#REF!</definedName>
    <definedName name="Anfit.Col.C1">[31]Análisis!#REF!</definedName>
    <definedName name="Anfit.Col.CA" localSheetId="0">[31]Análisis!#REF!</definedName>
    <definedName name="Anfit.Col.CA">[31]Análisis!#REF!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[29]presupuesto!#REF!</definedName>
    <definedName name="area">[29]presupuesto!#REF!</definedName>
    <definedName name="_xlnm.Extract" localSheetId="0">#REF!</definedName>
    <definedName name="_xlnm.Extract">#REF!</definedName>
    <definedName name="_xlnm.Print_Area" localSheetId="0">'LISTA '!$A$5:$F$730</definedName>
    <definedName name="_xlnm.Print_Area">#REF!</definedName>
    <definedName name="ARENA" localSheetId="0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[24]MATERIALES!$G$13</definedName>
    <definedName name="ARENAMINA" localSheetId="0">#REF!</definedName>
    <definedName name="ARENAMINA">#REF!</definedName>
    <definedName name="ArenaOchoa.MA">[33]Insumos!$C$14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" localSheetId="0">'[34]M.O.'!#REF!</definedName>
    <definedName name="as">'[34]M.O.'!#REF!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gusto" localSheetId="0">#REF!</definedName>
    <definedName name="augusto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[25]INS!#REF!</definedName>
    <definedName name="AYCARP">[25]INS!#REF!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[24]OBRAMANO!$F$67</definedName>
    <definedName name="b" localSheetId="0">[35]ADDENDA!#REF!</definedName>
    <definedName name="b">[35]ADDENDA!#REF!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[36]Insumos!$E$90</definedName>
    <definedName name="Baldosines.GraniMármol">[28]Insumos!$E$71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[28]Análisis!$D$471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BBBBBBBBBBBBBBB" localSheetId="0">#REF!</definedName>
    <definedName name="BBBBBBBBBBBBBBBB">#REF!</definedName>
    <definedName name="be" localSheetId="0">#REF!</definedName>
    <definedName name="be">#REF!</definedName>
    <definedName name="BENEFICIOS">'[23]LISTA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[28]Análisis!$D$1112</definedName>
    <definedName name="Bloque.4.Barpis" localSheetId="0">[31]Análisis!#REF!</definedName>
    <definedName name="Bloque.4.Barpis">[31]Análisis!#REF!</definedName>
    <definedName name="Bloque.4.MA" localSheetId="0">#REF!</definedName>
    <definedName name="Bloque.4.MA">#REF!</definedName>
    <definedName name="Bloque.4.SNP.Mezc.Antillana" localSheetId="0">[31]Análisis!#REF!</definedName>
    <definedName name="Bloque.4.SNP.Mezc.Antillana">[31]Análisis!#REF!</definedName>
    <definedName name="Bloque.4.SNP.Villas">[28]Análisis!$D$915</definedName>
    <definedName name="Bloque.4BNP.Mezc.Antillana" localSheetId="0">[31]Análisis!#REF!</definedName>
    <definedName name="Bloque.4BNP.Mezc.Antillana">[31]Análisis!#REF!</definedName>
    <definedName name="Bloque.6.BNP.Mezc.Antillana" localSheetId="0">[31]Análisis!#REF!</definedName>
    <definedName name="Bloque.6.BNP.Mezc.Antillana">[31]Análisis!#REF!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[31]Análisis!#REF!</definedName>
    <definedName name="Bloque.6.SNP.Mezc.Antillana">[31]Análisis!#REF!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[28]Insumos!#REF!</definedName>
    <definedName name="Bloque.Med.Luna.8.MA">[28]Insumos!#REF!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[31]Análisis!#REF!</definedName>
    <definedName name="Bloques.8.BNTN.Mezc.Antillana">[31]Análisis!#REF!</definedName>
    <definedName name="Bloques.8.SNP.Mezc.Antillana" localSheetId="0">[31]Análisis!#REF!</definedName>
    <definedName name="Bloques.8.SNP.Mezc.Antillana">[31]Análisis!#REF!</definedName>
    <definedName name="Bloques.8.SNPT">[28]Análisis!$D$306</definedName>
    <definedName name="bloques.calados" localSheetId="0">#REF!</definedName>
    <definedName name="bloques.calados">#REF!</definedName>
    <definedName name="Bloques_de_6">[22]Insumos!$B$22:$D$22</definedName>
    <definedName name="Bloques_de_8">[22]Insumos!$B$23:$D$23</definedName>
    <definedName name="bloques4" localSheetId="0">[24]MATERIALES!#REF!</definedName>
    <definedName name="bloques4">[24]MATERIALES!#REF!</definedName>
    <definedName name="bloques6" localSheetId="0">[24]MATERIALES!#REF!</definedName>
    <definedName name="bloques6">[24]MATERIALES!#REF!</definedName>
    <definedName name="bloques8" localSheetId="0">[24]MATERIALES!#REF!</definedName>
    <definedName name="bloques8">[24]MATERIALES!#REF!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[28]Insumos!$E$142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[37]INSU!$B$42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[28]Insumos!#REF!</definedName>
    <definedName name="Borde.marmol.A">[28]Insumos!#REF!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'[39]Cotz.'!$F$23:$F$800,'[39]Cotz.'!$K$280:$K$800</definedName>
    <definedName name="Borrar_V.C1">[40]qqVgas!$J$9:$M$9,[40]qqVgas!$J$10:$R$10,[40]qqVgas!$AJ$11:$AK$11,[40]qqVgas!$AR$11:$AS$11,[40]qqVgas!$AG$13:$AH$13,[40]qqVgas!$AP$13:$AQ$13,[40]qqVgas!$D$16:$AC$195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'[30]M.O.'!$C$9</definedName>
    <definedName name="BRIGADATOPOGRAFICA_6" localSheetId="0">#REF!</definedName>
    <definedName name="BRIGADATOPOGRAFICA_6">#REF!</definedName>
    <definedName name="Brillado.Marmol">[28]Insumos!$E$134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'[41]M.O.'!#REF!</definedName>
    <definedName name="BVNBVNBV">'[41]M.O.'!#REF!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[31]Análisis!#REF!</definedName>
    <definedName name="C.Piscina.C1">[31]Análisis!#REF!</definedName>
    <definedName name="C.Piscina.C2" localSheetId="0">[31]Análisis!#REF!</definedName>
    <definedName name="C.Piscina.C2">[31]Análisis!#REF!</definedName>
    <definedName name="C.Piscina.C3" localSheetId="0">[31]Análisis!#REF!</definedName>
    <definedName name="C.Piscina.C3">[31]Análisis!#REF!</definedName>
    <definedName name="C.Piscina.C4" localSheetId="0">[31]Análisis!#REF!</definedName>
    <definedName name="C.Piscina.C4">[31]Análisis!#REF!</definedName>
    <definedName name="C.Piscina.C5" localSheetId="0">[31]Análisis!#REF!</definedName>
    <definedName name="C.Piscina.C5">[31]Análisis!#REF!</definedName>
    <definedName name="C.Piscina.Cc" localSheetId="0">[31]Análisis!#REF!</definedName>
    <definedName name="C.Piscina.Cc">[31]Análisis!#REF!</definedName>
    <definedName name="C.Piscina.Losa" localSheetId="0">[31]Análisis!#REF!</definedName>
    <definedName name="C.Piscina.Losa">[31]Análisis!#REF!</definedName>
    <definedName name="C.Piscina.V1" localSheetId="0">[31]Análisis!#REF!</definedName>
    <definedName name="C.Piscina.V1">[31]Análisis!#REF!</definedName>
    <definedName name="C.Piscina.V2" localSheetId="0">[31]Análisis!#REF!</definedName>
    <definedName name="C.Piscina.V2">[31]Análisis!#REF!</definedName>
    <definedName name="C.Piscina.V3" localSheetId="0">[31]Análisis!#REF!</definedName>
    <definedName name="C.Piscina.V3">[31]Análisis!#REF!</definedName>
    <definedName name="C.Piscina.V4" localSheetId="0">[31]Análisis!#REF!</definedName>
    <definedName name="C.Piscina.V4">[31]Análisis!#REF!</definedName>
    <definedName name="C.Piscina.V5" localSheetId="0">[31]Análisis!#REF!</definedName>
    <definedName name="C.Piscina.V5">[31]Análisis!#REF!</definedName>
    <definedName name="C.Piscina.V6" localSheetId="0">[31]Análisis!#REF!</definedName>
    <definedName name="C.Piscina.V6">[31]Análisis!#REF!</definedName>
    <definedName name="C.Piscina.ZC1" localSheetId="0">[31]Análisis!#REF!</definedName>
    <definedName name="C.Piscina.ZC1">[31]Análisis!#REF!</definedName>
    <definedName name="C.Piscina.ZC2" localSheetId="0">[31]Análisis!#REF!</definedName>
    <definedName name="C.Piscina.ZC2">[31]Análisis!#REF!</definedName>
    <definedName name="C.Piscina.ZC3" localSheetId="0">[31]Análisis!#REF!</definedName>
    <definedName name="C.Piscina.ZC3">[31]Análisis!#REF!</definedName>
    <definedName name="C.Piscina.ZC4" localSheetId="0">[31]Análisis!#REF!</definedName>
    <definedName name="C.Piscina.ZC4">[31]Análisis!#REF!</definedName>
    <definedName name="C.Piscina.ZC5" localSheetId="0">[31]Análisis!#REF!</definedName>
    <definedName name="C.Piscina.ZC5">[31]Análisis!#REF!</definedName>
    <definedName name="C.Piscina.ZCc" localSheetId="0">[31]Análisis!#REF!</definedName>
    <definedName name="C.Piscina.ZCc">[31]Análisis!#REF!</definedName>
    <definedName name="C.Tennis.C1" localSheetId="0">[31]Análisis!#REF!</definedName>
    <definedName name="C.Tennis.C1">[31]Análisis!#REF!</definedName>
    <definedName name="C.Tennis.C2yC5" localSheetId="0">[31]Análisis!#REF!</definedName>
    <definedName name="C.Tennis.C2yC5">[31]Análisis!#REF!</definedName>
    <definedName name="C.Tennis.C4" localSheetId="0">[31]Análisis!#REF!</definedName>
    <definedName name="C.Tennis.C4">[31]Análisis!#REF!</definedName>
    <definedName name="C.Tennis.V1" localSheetId="0">[31]Análisis!#REF!</definedName>
    <definedName name="C.Tennis.V1">[31]Análisis!#REF!</definedName>
    <definedName name="C.Tennis.V10" localSheetId="0">[31]Análisis!#REF!</definedName>
    <definedName name="C.Tennis.V10">[31]Análisis!#REF!</definedName>
    <definedName name="C.Tennis.V2" localSheetId="0">[31]Análisis!#REF!</definedName>
    <definedName name="C.Tennis.V2">[31]Análisis!#REF!</definedName>
    <definedName name="C.Tennis.V3" localSheetId="0">[31]Análisis!#REF!</definedName>
    <definedName name="C.Tennis.V3">[31]Análisis!#REF!</definedName>
    <definedName name="C.Tennis.V4" localSheetId="0">[31]Análisis!#REF!</definedName>
    <definedName name="C.Tennis.V4">[31]Análisis!#REF!</definedName>
    <definedName name="C.Tennis.V5" localSheetId="0">[31]Análisis!#REF!</definedName>
    <definedName name="C.Tennis.V5">[31]Análisis!#REF!</definedName>
    <definedName name="C.Tennis.V6" localSheetId="0">[31]Análisis!#REF!</definedName>
    <definedName name="C.Tennis.V6">[31]Análisis!#REF!</definedName>
    <definedName name="C.Tennis.V7" localSheetId="0">[31]Análisis!#REF!</definedName>
    <definedName name="C.Tennis.V7">[31]Análisis!#REF!</definedName>
    <definedName name="C.Tennis.V8" localSheetId="0">[31]Análisis!#REF!</definedName>
    <definedName name="C.Tennis.V8">[31]Análisis!#REF!</definedName>
    <definedName name="C.Tennis.V9" localSheetId="0">[31]Análisis!#REF!</definedName>
    <definedName name="C.Tennis.V9">[31]Análisis!#REF!</definedName>
    <definedName name="C.Tennis.ZC1" localSheetId="0">[31]Análisis!#REF!</definedName>
    <definedName name="C.Tennis.ZC1">[31]Análisis!#REF!</definedName>
    <definedName name="C.Tennis.Zc2" localSheetId="0">[31]Análisis!#REF!</definedName>
    <definedName name="C.Tennis.Zc2">[31]Análisis!#REF!</definedName>
    <definedName name="C.Tennis.ZC3" localSheetId="0">[31]Análisis!#REF!</definedName>
    <definedName name="C.Tennis.ZC3">[31]Análisis!#REF!</definedName>
    <definedName name="C.Tennis.ZC4" localSheetId="0">[31]Análisis!#REF!</definedName>
    <definedName name="C.Tennis.ZC4">[31]Análisis!#REF!</definedName>
    <definedName name="C.Tennis.ZC5" localSheetId="0">[31]Análisis!#REF!</definedName>
    <definedName name="C.Tennis.ZC5">[31]Análisis!#REF!</definedName>
    <definedName name="C1.1erN.Villa" localSheetId="0">[28]Análisis!#REF!</definedName>
    <definedName name="C1.1erN.Villa">[28]Análisis!#REF!</definedName>
    <definedName name="C1.2doN.Villas" localSheetId="0">[28]Análisis!#REF!</definedName>
    <definedName name="C1.2doN.Villas">[28]Análisis!#REF!</definedName>
    <definedName name="C2.1erN.Villa" localSheetId="0">[28]Análisis!#REF!</definedName>
    <definedName name="C2.1erN.Villa">[28]Análisis!#REF!</definedName>
    <definedName name="C3.2do.N.Villa" localSheetId="0">[28]Análisis!#REF!</definedName>
    <definedName name="C3.2do.N.Villa">[28]Análisis!#REF!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[42]precios!#REF!</definedName>
    <definedName name="caballeteasbecto">[42]precios!#REF!</definedName>
    <definedName name="caballeteasbecto_8" localSheetId="0">#REF!</definedName>
    <definedName name="caballeteasbecto_8">#REF!</definedName>
    <definedName name="caballeteasbeto" localSheetId="0">[42]precios!#REF!</definedName>
    <definedName name="caballeteasbeto">[42]precios!#REF!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'[27]O.M. y Salarios'!#REF!</definedName>
    <definedName name="cadeneros">'[27]O.M.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[28]Insumos!$E$21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'[28]Calles,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[24]EQUIPOS!$I$19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[31]Análisis!#REF!</definedName>
    <definedName name="Canto.Antillano">[31]Análisis!#REF!</definedName>
    <definedName name="Cantos">[43]Análisis!$N$957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[24]OBRAMANO!$F$81</definedName>
    <definedName name="CAR.SOC">'[44]Cargas Sociales'!$G$23</definedName>
    <definedName name="CARACOL" localSheetId="0">'[30]M.O.'!#REF!</definedName>
    <definedName name="CARACOL">'[30]M.O.'!#REF!</definedName>
    <definedName name="CARANTEPECHO" localSheetId="0">'[30]M.O.'!#REF!</definedName>
    <definedName name="CARANTEPECHO">'[30]M.O.'!#REF!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'[30]M.O.'!#REF!</definedName>
    <definedName name="CARCOL30">'[30]M.O.'!#REF!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'[30]M.O.'!#REF!</definedName>
    <definedName name="CARCOL50">'[30]M.O.'!#REF!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'[30]M.O.'!#REF!</definedName>
    <definedName name="CARCOL51">'[30]M.O.'!#REF!</definedName>
    <definedName name="CARCOLAMARRE" localSheetId="0">'[30]M.O.'!#REF!</definedName>
    <definedName name="CARCOLAMARRE">'[30]M.O.'!#REF!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[31]Análisis!#REF!</definedName>
    <definedName name="Careteo.Antillano">[31]Análisis!#REF!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'[20]Listado Equipos a utilizar'!#REF!</definedName>
    <definedName name="cargador">'[20]Listado Equipos a utilizar'!#REF!</definedName>
    <definedName name="CARGADORB">[45]EQUIPOS!$D$13</definedName>
    <definedName name="CARLOSAPLA" localSheetId="0">'[30]M.O.'!#REF!</definedName>
    <definedName name="CARLOSAPLA">'[30]M.O.'!#REF!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'[30]M.O.'!#REF!</definedName>
    <definedName name="CARLOSAVARIASAGUAS">'[30]M.O.'!#REF!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'[30]M.O.'!#REF!</definedName>
    <definedName name="CARMURO">'[30]M.O.'!#REF!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[36]Insumos!$E$225</definedName>
    <definedName name="Carp.Atc.Vigas.25x50" localSheetId="0">#REF!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 localSheetId="0">#REF!</definedName>
    <definedName name="Carp.Col.Ø35">#REF!</definedName>
    <definedName name="Carp.Col.Ø40">[36]Insumos!$E$211</definedName>
    <definedName name="Carp.Col.Ø45">[36]Insumos!$E$212</definedName>
    <definedName name="Carp.Col.Ø65" localSheetId="0">#REF!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 localSheetId="0">[28]Insumos!#REF!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 localSheetId="0">[28]Insumos!#REF!</definedName>
    <definedName name="Carp.colum.Redon.60cm">[28]Insumos!#REF!</definedName>
    <definedName name="Carp.Column.atc" localSheetId="0">#REF!</definedName>
    <definedName name="Carp.Column.atc">#REF!</definedName>
    <definedName name="Carp.Dintel">[36]Insumos!$E$235</definedName>
    <definedName name="Carp.Escal.atc" localSheetId="0">#REF!</definedName>
    <definedName name="Carp.Escal.atc">#REF!</definedName>
    <definedName name="Carp.Losa.Aligeradas.atc">[28]Insumos!$E$164</definedName>
    <definedName name="Carp.losa.Horm.Visto">[28]Insumos!$E$162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 localSheetId="0">#REF!</definedName>
    <definedName name="Carp.viga.20x50">#REF!</definedName>
    <definedName name="Carp.Viga.25x35">[36]Insumos!$E$222</definedName>
    <definedName name="Carp.Viga.25x40">[36]Insumos!$E$223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[36]Insumos!$E$229</definedName>
    <definedName name="Carp.viga.amarre" localSheetId="0">#REF!</definedName>
    <definedName name="Carp.viga.amarre">#REF!</definedName>
    <definedName name="Carp.Viga.Curva.20x50">[36]Insumos!$E$232</definedName>
    <definedName name="Carp.Vigas.atc" localSheetId="0">#REF!</definedName>
    <definedName name="Carp.Vigas.atc">#REF!</definedName>
    <definedName name="Carp.Vigas.Curvas.30x70">[36]Insumos!$E$233</definedName>
    <definedName name="CARP1" localSheetId="0">[25]INS!#REF!</definedName>
    <definedName name="CARP1">[25]INS!#REF!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[25]INS!#REF!</definedName>
    <definedName name="CARP2">[25]INS!#REF!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'[30]M.O.'!#REF!</definedName>
    <definedName name="CARPDINTEL">'[30]M.O.'!#REF!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[28]Insumos!#REF!</definedName>
    <definedName name="Carpin.Colum.redon.40">[28]Insumos!#REF!</definedName>
    <definedName name="Carpint.Columna.Redon.50cm" localSheetId="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'[30]M.O.'!#REF!</definedName>
    <definedName name="CARPVIGA2040">'[30]M.O.'!#REF!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'[30]M.O.'!#REF!</definedName>
    <definedName name="CARPVIGA3050">'[30]M.O.'!#REF!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'[30]M.O.'!#REF!</definedName>
    <definedName name="CARPVIGA3060">'[30]M.O.'!#REF!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'[30]M.O.'!#REF!</definedName>
    <definedName name="CARPVIGA4080">'[30]M.O.'!#REF!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'[30]M.O.'!#REF!</definedName>
    <definedName name="CARRAMPA">'[30]M.O.'!#REF!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'[30]M.O.'!#REF!</definedName>
    <definedName name="CASABE">'[30]M.O.'!#REF!</definedName>
    <definedName name="CASABE_8" localSheetId="0">#REF!</definedName>
    <definedName name="CASABE_8">#REF!</definedName>
    <definedName name="CASBESTO" localSheetId="0">'[30]M.O.'!#REF!</definedName>
    <definedName name="CASBESTO">'[30]M.O.'!#REF!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[28]Resumen!$D$26</definedName>
    <definedName name="Caseta.Playa" localSheetId="0">#REF!</definedName>
    <definedName name="Caseta.Playa">#REF!</definedName>
    <definedName name="CASETA_DE_PLANTA_ELECTRICA">'[28]Caseta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[31]Análisis!#REF!</definedName>
    <definedName name="Casino.Col.C">[31]Análisis!#REF!</definedName>
    <definedName name="Casino.Col.C1" localSheetId="0">[31]Análisis!#REF!</definedName>
    <definedName name="Casino.Col.C1">[31]Análisis!#REF!</definedName>
    <definedName name="Casino.Col.C2" localSheetId="0">[31]Análisis!#REF!</definedName>
    <definedName name="Casino.Col.C2">[31]Análisis!#REF!</definedName>
    <definedName name="Casino.Col.C3" localSheetId="0">[31]Análisis!#REF!</definedName>
    <definedName name="Casino.Col.C3">[31]Análisis!#REF!</definedName>
    <definedName name="Casino.Col.C4" localSheetId="0">[31]Análisis!#REF!</definedName>
    <definedName name="Casino.Col.C4">[31]Análisis!#REF!</definedName>
    <definedName name="Casino.Col.C5" localSheetId="0">[31]Análisis!#REF!</definedName>
    <definedName name="Casino.Col.C5">[31]Análisis!#REF!</definedName>
    <definedName name="Casino.Losa" localSheetId="0">[31]Análisis!#REF!</definedName>
    <definedName name="Casino.Losa">[31]Análisis!#REF!</definedName>
    <definedName name="Casino.V1" localSheetId="0">[31]Análisis!#REF!</definedName>
    <definedName name="Casino.V1">[31]Análisis!#REF!</definedName>
    <definedName name="Casino.V2" localSheetId="0">[31]Análisis!#REF!</definedName>
    <definedName name="Casino.V2">[31]Análisis!#REF!</definedName>
    <definedName name="Casino.V3" localSheetId="0">[31]Análisis!#REF!</definedName>
    <definedName name="Casino.V3">[31]Análisis!#REF!</definedName>
    <definedName name="Casino.V4" localSheetId="0">[31]Análisis!#REF!</definedName>
    <definedName name="Casino.V4">[31]Análisis!#REF!</definedName>
    <definedName name="Casino.V5" localSheetId="0">[31]Análisis!#REF!</definedName>
    <definedName name="Casino.V5">[31]Análisis!#REF!</definedName>
    <definedName name="Casino.V6" localSheetId="0">[31]Análisis!#REF!</definedName>
    <definedName name="Casino.V6">[31]Análisis!#REF!</definedName>
    <definedName name="Casino.Vp" localSheetId="0">[31]Análisis!#REF!</definedName>
    <definedName name="Casino.Vp">[31]Análisis!#REF!</definedName>
    <definedName name="Casino.Zap.C2" localSheetId="0">[31]Análisis!#REF!</definedName>
    <definedName name="Casino.Zap.C2">[31]Análisis!#REF!</definedName>
    <definedName name="Casino.Zap.Z3" localSheetId="0">[31]Análisis!#REF!</definedName>
    <definedName name="Casino.Zap.Z3">[31]Análisis!#REF!</definedName>
    <definedName name="Casino.Zap.Z4" localSheetId="0">[31]Análisis!#REF!</definedName>
    <definedName name="Casino.Zap.Z4">[31]Análisis!#REF!</definedName>
    <definedName name="Casino.Zap.Zc1" localSheetId="0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[25]INS!#REF!</definedName>
    <definedName name="CBLOCK10">[25]INS!#REF!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'[46]M.O.'!$C$26</definedName>
    <definedName name="cbxc" localSheetId="0">#REF!</definedName>
    <definedName name="cbxc">#REF!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'[47]LISTADO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[28]Insumos!$E$25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[28]Insumos!#REF!</definedName>
    <definedName name="Cemento.Granel">[28]Insumos!#REF!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 localSheetId="0">#REF!</definedName>
    <definedName name="cemento_obra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[24]MATERIALES!#REF!</definedName>
    <definedName name="cementoblanco">[24]MATERIALES!#REF!</definedName>
    <definedName name="CEMENTOG" localSheetId="0">[8]insumo!#REF!</definedName>
    <definedName name="CEMENTOG">[8]insumo!#REF!</definedName>
    <definedName name="cementogris">[24]MATERIALES!$G$17</definedName>
    <definedName name="CEMENTOP">[3]insumo!$D$13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 localSheetId="0">#REF!</definedName>
    <definedName name="ceram.imp.pared">#REF!</definedName>
    <definedName name="Ceram.Imperial.45x45">[28]Insumos!$E$60</definedName>
    <definedName name="Ceram.Import." localSheetId="0">#REF!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 localSheetId="0">[24]MATERIALES!#REF!</definedName>
    <definedName name="ceramcr33">[24]MATERIALES!#REF!</definedName>
    <definedName name="ceramcriolla" localSheetId="0">[24]MATERIALES!#REF!</definedName>
    <definedName name="ceramcriolla">[24]MATERIALES!#REF!</definedName>
    <definedName name="CERAMICA" localSheetId="0">#REF!</definedName>
    <definedName name="CERAMICA">#REF!</definedName>
    <definedName name="Cerámica.para.Piso">[36]Insumos!$E$79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[24]MATERIALES!#REF!</definedName>
    <definedName name="ceramicaitalia">[24]MATERIALES!#REF!</definedName>
    <definedName name="ceramicaitaliapared" localSheetId="0">[24]MATERIALES!#REF!</definedName>
    <definedName name="ceramicaitaliapared">[24]MATERIALES!#REF!</definedName>
    <definedName name="ceramicaitalipared" localSheetId="0">[24]MATERIALES!#REF!</definedName>
    <definedName name="ceramicaitalipared">[24]MATERIALES!#REF!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'[46]M.O.'!$C$126</definedName>
    <definedName name="cfrontal">'[27]Resumen Precio Equipos'!$I$16</definedName>
    <definedName name="CG" localSheetId="0">#REF!</definedName>
    <definedName name="CG">#REF!</definedName>
    <definedName name="CHAZO">[37]INSU!$B$104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[24]OBRAMANO!$F$79</definedName>
    <definedName name="cinta.sheetrock">[48]Insumos!$L$41</definedName>
    <definedName name="CINTAPELIGRO" localSheetId="0">#REF!</definedName>
    <definedName name="CINTAPELIGRO">#REF!</definedName>
    <definedName name="cisterna">'[20]Listado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[48]Insumos!$L$36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[3]insumo!$D$19</definedName>
    <definedName name="CLAVOZINC">[49]INS!$D$767</definedName>
    <definedName name="Clear">[28]Insumos!$E$70</definedName>
    <definedName name="Cloro" localSheetId="0">[28]Insumos!#REF!</definedName>
    <definedName name="Cloro">[28]Insumos!#REF!</definedName>
    <definedName name="Clu.Ejec.Viga.V6T" localSheetId="0">[31]Análisis!#REF!</definedName>
    <definedName name="Clu.Ejec.Viga.V6T">[31]Análisis!#REF!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[31]Análisis!#REF!</definedName>
    <definedName name="Club.Ejec.Col.C">[31]Análisis!#REF!</definedName>
    <definedName name="Club.Ejec.Col.Cc1" localSheetId="0">[31]Análisis!#REF!</definedName>
    <definedName name="Club.Ejec.Col.Cc1">[31]Análisis!#REF!</definedName>
    <definedName name="Club.Ejec.Losa.2do.Entrepiso" localSheetId="0">[31]Análisis!#REF!</definedName>
    <definedName name="Club.Ejec.Losa.2do.Entrepiso">[31]Análisis!#REF!</definedName>
    <definedName name="Club.Ejec.V10E" localSheetId="0">[31]Análisis!#REF!</definedName>
    <definedName name="Club.Ejec.V10E">[31]Análisis!#REF!</definedName>
    <definedName name="Club.Ejec.V12E" localSheetId="0">[31]Análisis!#REF!</definedName>
    <definedName name="Club.Ejec.V12E">[31]Análisis!#REF!</definedName>
    <definedName name="Club.Ejec.V13E" localSheetId="0">[31]Análisis!#REF!</definedName>
    <definedName name="Club.Ejec.V13E">[31]Análisis!#REF!</definedName>
    <definedName name="Club.Ejec.V1E" localSheetId="0">[31]Análisis!#REF!</definedName>
    <definedName name="Club.Ejec.V1E">[31]Análisis!#REF!</definedName>
    <definedName name="Club.Ejec.V2E" localSheetId="0">[31]Análisis!#REF!</definedName>
    <definedName name="Club.Ejec.V2E">[31]Análisis!#REF!</definedName>
    <definedName name="Club.Ejec.V3E" localSheetId="0">[31]Análisis!#REF!</definedName>
    <definedName name="Club.Ejec.V3E">[31]Análisis!#REF!</definedName>
    <definedName name="Club.Ejec.V3T" localSheetId="0">[31]Análisis!#REF!</definedName>
    <definedName name="Club.Ejec.V3T">[31]Análisis!#REF!</definedName>
    <definedName name="Club.Ejec.V4E" localSheetId="0">[31]Análisis!#REF!</definedName>
    <definedName name="Club.Ejec.V4E">[31]Análisis!#REF!</definedName>
    <definedName name="Club.Ejec.V6E" localSheetId="0">[31]Análisis!#REF!</definedName>
    <definedName name="Club.Ejec.V6E">[31]Análisis!#REF!</definedName>
    <definedName name="Club.Ejec.V7E" localSheetId="0">[31]Análisis!#REF!</definedName>
    <definedName name="Club.Ejec.V7E">[31]Análisis!#REF!</definedName>
    <definedName name="Club.Ejec.V9E" localSheetId="0">[31]Análisis!#REF!</definedName>
    <definedName name="Club.Ejec.V9E">[31]Análisis!#REF!</definedName>
    <definedName name="Club.Ejec.Viga.V10T" localSheetId="0">[31]Análisis!#REF!</definedName>
    <definedName name="Club.Ejec.Viga.V10T">[31]Análisis!#REF!</definedName>
    <definedName name="Club.Ejec.Viga.V11T" localSheetId="0">[31]Análisis!#REF!</definedName>
    <definedName name="Club.Ejec.Viga.V11T">[31]Análisis!#REF!</definedName>
    <definedName name="Club.Ejec.Viga.V1T" localSheetId="0">[31]Análisis!#REF!</definedName>
    <definedName name="Club.Ejec.Viga.V1T">[31]Análisis!#REF!</definedName>
    <definedName name="Club.Ejec.Viga.V2T" localSheetId="0">[31]Análisis!#REF!</definedName>
    <definedName name="Club.Ejec.Viga.V2T">[31]Análisis!#REF!</definedName>
    <definedName name="Club.Ejec.Viga.V4T" localSheetId="0">[31]Análisis!#REF!</definedName>
    <definedName name="Club.Ejec.Viga.V4T">[31]Análisis!#REF!</definedName>
    <definedName name="Club.Ejec.Viga.V5T" localSheetId="0">[31]Análisis!#REF!</definedName>
    <definedName name="Club.Ejec.Viga.V5T">[31]Análisis!#REF!</definedName>
    <definedName name="Club.Ejec.Viga.V7T" localSheetId="0">[31]Análisis!#REF!</definedName>
    <definedName name="Club.Ejec.Viga.V7T">[31]Análisis!#REF!</definedName>
    <definedName name="Club.Ejec.Viga.V8T" localSheetId="0">[31]Análisis!#REF!</definedName>
    <definedName name="Club.Ejec.Viga.V8T">[31]Análisis!#REF!</definedName>
    <definedName name="Club.Ejec.Viga.V9T" localSheetId="0">[31]Análisis!#REF!</definedName>
    <definedName name="Club.Ejec.Viga.V9T">[31]Análisis!#REF!</definedName>
    <definedName name="Club.Ejec.Zc." localSheetId="0">[31]Análisis!#REF!</definedName>
    <definedName name="Club.Ejec.Zc.">[31]Análisis!#REF!</definedName>
    <definedName name="Club.Ejec.Zcc" localSheetId="0">[31]Análisis!#REF!</definedName>
    <definedName name="Club.Ejec.Zcc">[31]Análisis!#REF!</definedName>
    <definedName name="Club.Ejec.ZCc1" localSheetId="0">[31]Análisis!#REF!</definedName>
    <definedName name="Club.Ejec.ZCc1">[31]Análisis!#REF!</definedName>
    <definedName name="CLUB.EJECUTIVO" localSheetId="0">#REF!</definedName>
    <definedName name="CLUB.EJECUTIVO">#REF!</definedName>
    <definedName name="Club.Ejecutivo.Losa.1er.entrepiso" localSheetId="0">[31]Análisis!#REF!</definedName>
    <definedName name="Club.Ejecutivo.Losa.1er.entrepiso">[31]Análisis!#REF!</definedName>
    <definedName name="CLUB.PISCINA" localSheetId="0">#REF!</definedName>
    <definedName name="CLUB.PISCINA">#REF!</definedName>
    <definedName name="Club.pla.Zap.ZC" localSheetId="0">[31]Análisis!#REF!</definedName>
    <definedName name="Club.pla.Zap.ZC">[31]Análisis!#REF!</definedName>
    <definedName name="Club.play.Col.C1" localSheetId="0">[31]Análisis!#REF!</definedName>
    <definedName name="Club.play.Col.C1">[31]Análisis!#REF!</definedName>
    <definedName name="Club.playa.Col.C2" localSheetId="0">[31]Análisis!#REF!</definedName>
    <definedName name="Club.playa.Col.C2">[31]Análisis!#REF!</definedName>
    <definedName name="Club.playa.Col.C3" localSheetId="0">[31]Análisis!#REF!</definedName>
    <definedName name="Club.playa.Col.C3">[31]Análisis!#REF!</definedName>
    <definedName name="Club.playa.Viga.VH" localSheetId="0">[31]Análisis!#REF!</definedName>
    <definedName name="Club.playa.Viga.VH">[31]Análisis!#REF!</definedName>
    <definedName name="Club.playa.Viga.Vh2" localSheetId="0">[31]Análisis!#REF!</definedName>
    <definedName name="Club.playa.Viga.Vh2">[31]Análisis!#REF!</definedName>
    <definedName name="Club.playa.Zap.ZC3" localSheetId="0">[31]Análisis!#REF!</definedName>
    <definedName name="Club.playa.Zap.ZC3">[31]Análisis!#REF!</definedName>
    <definedName name="ClubPla.zap.Zc1" localSheetId="0">[31]Análisis!#REF!</definedName>
    <definedName name="ClubPla.zap.Zc1">[31]Análisis!#REF!</definedName>
    <definedName name="Clubplaya.Col.C" localSheetId="0">[31]Análisis!#REF!</definedName>
    <definedName name="Clubplaya.Col.C">[31]Análisis!#REF!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[51]Análisis!$D$324</definedName>
    <definedName name="col.30x30.lobby" localSheetId="0">#REF!</definedName>
    <definedName name="col.30x30.lobby">#REF!</definedName>
    <definedName name="col.50cm">[51]Análisis!$D$345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[28]Análisis!$D$775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[28]Análisis!#REF!</definedName>
    <definedName name="Col.C4.1erN.Villas">[28]Análisis!#REF!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[28]Análisis!$D$765</definedName>
    <definedName name="Col.Camarre.4toN.Mod.II" localSheetId="0">#REF!</definedName>
    <definedName name="Col.Camarre.4toN.Mod.II">#REF!</definedName>
    <definedName name="col.GFRC.red.25">[51]Insumos!$C$65</definedName>
    <definedName name="col.red.30cm" localSheetId="0">#REF!</definedName>
    <definedName name="col.red.30cm">#REF!</definedName>
    <definedName name="Col.Redon.30cm.BNP.Administración" localSheetId="0">[28]Análisis!#REF!</definedName>
    <definedName name="Col.Redon.30cm.BNP.Administración">[28]Análisis!#REF!</definedName>
    <definedName name="Col.Redon.30cmSNP.Administración" localSheetId="0">[28]Análisis!#REF!</definedName>
    <definedName name="Col.Redon.30cmSNP.Administración">[28]Análisis!#REF!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[28]Insumos!$E$84</definedName>
    <definedName name="Colc.Hormigón.Grua">[28]Análisis!$D$49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'[52]Costos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[28]Insumos!$E$69</definedName>
    <definedName name="Colum.60cm.Espectaculos">[28]Análisis!$D$1004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[28]Análisis!#REF!</definedName>
    <definedName name="Colum.redon.40.Area.Novle">[28]Análisis!#REF!</definedName>
    <definedName name="Colum.redonda.40.Comedor" localSheetId="0">[28]Análisis!#REF!</definedName>
    <definedName name="Colum.redonda.40.Comedor">[28]Análisis!#REF!</definedName>
    <definedName name="Column.horm.Administracion" localSheetId="0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 localSheetId="0">[28]Análisis!#REF!</definedName>
    <definedName name="Columna.Cocina">[28]Análisis!#REF!</definedName>
    <definedName name="Columna.Convenc.Villas" localSheetId="0">#REF!</definedName>
    <definedName name="Columna.Convenc.Villas">#REF!</definedName>
    <definedName name="Columna.Cr">[28]Análisis!$D$182</definedName>
    <definedName name="Columna.Horm.Area.Noble" localSheetId="0">[28]Análisis!#REF!</definedName>
    <definedName name="Columna.Horm.Area.Noble">[28]Análisis!#REF!</definedName>
    <definedName name="Columna.Lavanderia">[28]Análisis!$D$933</definedName>
    <definedName name="columna.pergolado">[53]Análisis!$D$1625</definedName>
    <definedName name="Columna.Redon.50.Area.Noble" localSheetId="0">[28]Análisis!#REF!</definedName>
    <definedName name="Columna.Redon.50.Area.Noble">[28]Análisis!#REF!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[28]Análisis!$D$164</definedName>
    <definedName name="Columnas.Redonda.30cm">[28]Análisis!$D$173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[24]EQUIPOS!$I$28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[31]Análisis!#REF!</definedName>
    <definedName name="Con.Zap.ZC5">[31]Análisis!#REF!</definedName>
    <definedName name="concreto.nivelacion">[51]Análisis!$D$207</definedName>
    <definedName name="concreto.pobre" localSheetId="0">#REF!</definedName>
    <definedName name="concreto.pobre">#REF!</definedName>
    <definedName name="Concreto.pobre.bajo.zapata" localSheetId="0">[28]Análisis!#REF!</definedName>
    <definedName name="Concreto.pobre.bajo.zapata">[28]Análisis!#REF!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 localSheetId="0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[31]Análisis!#REF!</definedName>
    <definedName name="Conv.Col.C1">[31]Análisis!#REF!</definedName>
    <definedName name="Conv.Col.C5" localSheetId="0">[31]Análisis!#REF!</definedName>
    <definedName name="Conv.Col.C5">[31]Análisis!#REF!</definedName>
    <definedName name="Conv.Col.C6" localSheetId="0">[31]Análisis!#REF!</definedName>
    <definedName name="Conv.Col.C6">[31]Análisis!#REF!</definedName>
    <definedName name="Conv.Col.C7" localSheetId="0">[31]Análisis!#REF!</definedName>
    <definedName name="Conv.Col.C7">[31]Análisis!#REF!</definedName>
    <definedName name="Conv.Col.C8" localSheetId="0">[31]Análisis!#REF!</definedName>
    <definedName name="Conv.Col.C8">[31]Análisis!#REF!</definedName>
    <definedName name="Conv.Losa" localSheetId="0">[31]Análisis!#REF!</definedName>
    <definedName name="Conv.Losa">[31]Análisis!#REF!</definedName>
    <definedName name="Conv.V2" localSheetId="0">[31]Análisis!#REF!</definedName>
    <definedName name="Conv.V2">[31]Análisis!#REF!</definedName>
    <definedName name="Conv.V3" localSheetId="0">[31]Análisis!#REF!</definedName>
    <definedName name="Conv.V3">[31]Análisis!#REF!</definedName>
    <definedName name="Conv.V4" localSheetId="0">[31]Análisis!#REF!</definedName>
    <definedName name="Conv.V4">[31]Análisis!#REF!</definedName>
    <definedName name="Conv.V5" localSheetId="0">[31]Análisis!#REF!</definedName>
    <definedName name="Conv.V5">[31]Análisis!#REF!</definedName>
    <definedName name="Conv.V7" localSheetId="0">[31]Análisis!#REF!</definedName>
    <definedName name="Conv.V7">[31]Análisis!#REF!</definedName>
    <definedName name="Conv.V8" localSheetId="0">[31]Análisis!#REF!</definedName>
    <definedName name="Conv.V8">[31]Análisis!#REF!</definedName>
    <definedName name="Conv.Viga.V1" localSheetId="0">[31]Análisis!#REF!</definedName>
    <definedName name="Conv.Viga.V1">[31]Análisis!#REF!</definedName>
    <definedName name="Conv.Zap.ZC1" localSheetId="0">[31]Análisis!#REF!</definedName>
    <definedName name="Conv.Zap.ZC1">[31]Análisis!#REF!</definedName>
    <definedName name="Conv.Zap.ZC2" localSheetId="0">[31]Análisis!#REF!</definedName>
    <definedName name="Conv.Zap.ZC2">[31]Análisis!#REF!</definedName>
    <definedName name="Conv.Zap.Zc3" localSheetId="0">[31]Análisis!#REF!</definedName>
    <definedName name="Conv.Zap.Zc3">[31]Análisis!#REF!</definedName>
    <definedName name="Conv.Zap.Zc4" localSheetId="0">[31]Análisis!#REF!</definedName>
    <definedName name="Conv.Zap.Zc4">[31]Análisis!#REF!</definedName>
    <definedName name="Conv.Zap.ZC6" localSheetId="0">[31]Análisis!#REF!</definedName>
    <definedName name="Conv.Zap.ZC6">[31]Análisis!#REF!</definedName>
    <definedName name="Conv.Zap.ZC7" localSheetId="0">[31]Análisis!#REF!</definedName>
    <definedName name="Conv.Zap.ZC7">[31]Análisis!#REF!</definedName>
    <definedName name="Conv.Zap.ZC8" localSheetId="0">[31]Análisis!#REF!</definedName>
    <definedName name="Conv.Zap.ZC8">[31]Análisis!#REF!</definedName>
    <definedName name="COPIA" localSheetId="0">[25]INS!#REF!</definedName>
    <definedName name="COPIA">[25]INS!#REF!</definedName>
    <definedName name="COPIA_8" localSheetId="0">#REF!</definedName>
    <definedName name="COPIA_8">#REF!</definedName>
    <definedName name="corniza.2.62pies">'[54]Cornisa de 2.62 pie'!$E$60</definedName>
    <definedName name="corniza.2pies">'[54]Cornisa de 2 pie'!$E$60</definedName>
    <definedName name="Corte.Chazos" localSheetId="0">#REF!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[45]EQUIPOS!$D$27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[28]Insumos!$E$136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[35]ADDENDA!#REF!</definedName>
    <definedName name="cuadro">[35]ADDENDA!#REF!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[28]Insumos!$E$137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'[30]M.O.'!#REF!</definedName>
    <definedName name="CZINC">'[30]M.O.'!#REF!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[24]EQUIPOS!$I$9</definedName>
    <definedName name="D8K">[24]EQUIPOS!$I$8</definedName>
    <definedName name="d8r" localSheetId="0">'[20]Listado Equipos a utilizar'!#REF!</definedName>
    <definedName name="d8r">'[20]Listado Equipos a utilizar'!#REF!</definedName>
    <definedName name="D8T">'[27]Resumen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'[34]M.O.'!#REF!</definedName>
    <definedName name="derop">'[34]M.O.'!#REF!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[28]Análisis!#REF!</definedName>
    <definedName name="Dintel.Cocina">[28]Análisis!#REF!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[31]Análisis!#REF!</definedName>
    <definedName name="Dintel.D1.15x40">[31]Análisis!#REF!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[31]Análisis!#REF!</definedName>
    <definedName name="Dintel.D120x40">[31]Análisis!#REF!</definedName>
    <definedName name="Dintel.D2.15x40" localSheetId="0">[31]Análisis!#REF!</definedName>
    <definedName name="Dintel.D2.15x40">[31]Análisis!#REF!</definedName>
    <definedName name="Dintel.D2.1erN" localSheetId="0">#REF!</definedName>
    <definedName name="Dintel.D2.1erN">#REF!</definedName>
    <definedName name="Dintel.D2.20x40" localSheetId="0">[31]Análisis!#REF!</definedName>
    <definedName name="Dintel.D2.20x40">[31]Análisis!#REF!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[31]Análisis!#REF!</definedName>
    <definedName name="Dintel.DN">[31]Análisis!#REF!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[51]Análisis!$D$557</definedName>
    <definedName name="Dintel20x40">[28]Análisis!$D$230</definedName>
    <definedName name="DIOS" localSheetId="0">#REF!</definedName>
    <definedName name="DIOS">#REF!</definedName>
    <definedName name="Disc.Co.Cc2" localSheetId="0">[31]Análisis!#REF!</definedName>
    <definedName name="Disc.Co.Cc2">[31]Análisis!#REF!</definedName>
    <definedName name="Disc.Col.C" localSheetId="0">[31]Análisis!#REF!</definedName>
    <definedName name="Disc.Col.C">[31]Análisis!#REF!</definedName>
    <definedName name="Disc.Col.C1" localSheetId="0">[31]Análisis!#REF!</definedName>
    <definedName name="Disc.Col.C1">[31]Análisis!#REF!</definedName>
    <definedName name="Disc.Col.C2.45x45" localSheetId="0">[31]Análisis!#REF!</definedName>
    <definedName name="Disc.Col.C2.45x45">[31]Análisis!#REF!</definedName>
    <definedName name="Disc.Col.CA" localSheetId="0">[31]Análisis!#REF!</definedName>
    <definedName name="Disc.Col.CA">[31]Análisis!#REF!</definedName>
    <definedName name="Disc.Col.Cc1" localSheetId="0">[31]Análisis!#REF!</definedName>
    <definedName name="Disc.Col.Cc1">[31]Análisis!#REF!</definedName>
    <definedName name="Disc.Losa.techo" localSheetId="0">[31]Análisis!#REF!</definedName>
    <definedName name="Disc.Losa.techo">[31]Análisis!#REF!</definedName>
    <definedName name="Disc.Muro.MH" localSheetId="0">[31]Análisis!#REF!</definedName>
    <definedName name="Disc.Muro.MH">[31]Análisis!#REF!</definedName>
    <definedName name="Disc.V3" localSheetId="0">[31]Análisis!#REF!</definedName>
    <definedName name="Disc.V3">[31]Análisis!#REF!</definedName>
    <definedName name="Disc.Viga.Curva.30x70" localSheetId="0">[31]Análisis!#REF!</definedName>
    <definedName name="Disc.Viga.Curva.30x70">[31]Análisis!#REF!</definedName>
    <definedName name="Disc.Viga.Curva.Vcc1" localSheetId="0">[31]Análisis!#REF!</definedName>
    <definedName name="Disc.Viga.Curva.Vcc1">[31]Análisis!#REF!</definedName>
    <definedName name="Disc.Viga.V1" localSheetId="0">[31]Análisis!#REF!</definedName>
    <definedName name="Disc.Viga.V1">[31]Análisis!#REF!</definedName>
    <definedName name="Disc.Viga.V10" localSheetId="0">[31]Análisis!#REF!</definedName>
    <definedName name="Disc.Viga.V10">[31]Análisis!#REF!</definedName>
    <definedName name="Disc.Viga.V2" localSheetId="0">[31]Análisis!#REF!</definedName>
    <definedName name="Disc.Viga.V2">[31]Análisis!#REF!</definedName>
    <definedName name="Disc.Viga.V4" localSheetId="0">[31]Análisis!#REF!</definedName>
    <definedName name="Disc.Viga.V4">[31]Análisis!#REF!</definedName>
    <definedName name="Disc.Viga.V5" localSheetId="0">[31]Análisis!#REF!</definedName>
    <definedName name="Disc.Viga.V5">[31]Análisis!#REF!</definedName>
    <definedName name="Disc.Viga.V6" localSheetId="0">[31]Análisis!#REF!</definedName>
    <definedName name="Disc.Viga.V6">[31]Análisis!#REF!</definedName>
    <definedName name="Disc.Viga.V7" localSheetId="0">[31]Análisis!#REF!</definedName>
    <definedName name="Disc.Viga.V7">[31]Análisis!#REF!</definedName>
    <definedName name="Disc.Viga.V7B" localSheetId="0">[31]Análisis!#REF!</definedName>
    <definedName name="Disc.Viga.V7B">[31]Análisis!#REF!</definedName>
    <definedName name="Disc.Viga.V8" localSheetId="0">[31]Análisis!#REF!</definedName>
    <definedName name="Disc.Viga.V8">[31]Análisis!#REF!</definedName>
    <definedName name="Disc.Viga.V9" localSheetId="0">[31]Análisis!#REF!</definedName>
    <definedName name="Disc.Viga.V9">[31]Análisis!#REF!</definedName>
    <definedName name="Disc.Zap.Muro.HA" localSheetId="0">[31]Análisis!#REF!</definedName>
    <definedName name="Disc.Zap.Muro.HA">[31]Análisis!#REF!</definedName>
    <definedName name="Disc.Zap.ZC" localSheetId="0">[31]Análisis!#REF!</definedName>
    <definedName name="Disc.Zap.ZC">[31]Análisis!#REF!</definedName>
    <definedName name="Disc.ZC1" localSheetId="0">[31]Análisis!#REF!</definedName>
    <definedName name="Disc.ZC1">[31]Análisis!#REF!</definedName>
    <definedName name="Disc.ZC2" localSheetId="0">[31]Análisis!#REF!</definedName>
    <definedName name="Disc.ZC2">[31]Análisis!#REF!</definedName>
    <definedName name="Disc.ZCA" localSheetId="0">[31]Análisis!#REF!</definedName>
    <definedName name="Disc.ZCA">[31]Análisis!#REF!</definedName>
    <definedName name="Disc.ZCc1" localSheetId="0">[31]Análisis!#REF!</definedName>
    <definedName name="Disc.ZCc1">[31]Análisis!#REF!</definedName>
    <definedName name="Disc.ZCc2" localSheetId="0">[31]Análisis!#REF!</definedName>
    <definedName name="Disc.ZCc2">[31]Análisis!#REF!</definedName>
    <definedName name="Disco.Col.Cc" localSheetId="0">[31]Análisis!#REF!</definedName>
    <definedName name="Disco.Col.Cc">[31]Análisis!#REF!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'[20]Listado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[55]INS!#REF!</definedName>
    <definedName name="donatelo">[55]INS!#REF!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'[27]Resumen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[24]EQUIPOS!$I$13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BANISTERIA" localSheetId="0">#REF!</definedName>
    <definedName name="EBANISTERIA">#REF!</definedName>
    <definedName name="Edi.Hab.Viga.V6" localSheetId="0">[31]Análisis!#REF!</definedName>
    <definedName name="Edi.Hab.Viga.V6">[31]Análisis!#REF!</definedName>
    <definedName name="Edif.Direc." localSheetId="0">#REF!</definedName>
    <definedName name="Edif.Direc.">#REF!</definedName>
    <definedName name="Edif.Ejec.Losa.Techo" localSheetId="0">[31]Análisis!#REF!</definedName>
    <definedName name="Edif.Ejec.Losa.Techo">[31]Análisis!#REF!</definedName>
    <definedName name="Edif.Hab.Col.C1" localSheetId="0">[31]Análisis!#REF!</definedName>
    <definedName name="Edif.Hab.Col.C1">[31]Análisis!#REF!</definedName>
    <definedName name="Edif.Hab.Col.C1.2doN" localSheetId="0">[31]Análisis!#REF!</definedName>
    <definedName name="Edif.Hab.Col.C1.2doN">[31]Análisis!#REF!</definedName>
    <definedName name="Edif.Hab.Col.C1.3erN" localSheetId="0">[31]Análisis!#REF!</definedName>
    <definedName name="Edif.Hab.Col.C1.3erN">[31]Análisis!#REF!</definedName>
    <definedName name="Edif.Hab.Col.C2" localSheetId="0">[31]Análisis!#REF!</definedName>
    <definedName name="Edif.Hab.Col.C2">[31]Análisis!#REF!</definedName>
    <definedName name="Edif.Hab.Col.C2.2doN" localSheetId="0">[31]Análisis!#REF!</definedName>
    <definedName name="Edif.Hab.Col.C2.2doN">[31]Análisis!#REF!</definedName>
    <definedName name="Edif.Hab.Col.C2.3erN" localSheetId="0">[31]Análisis!#REF!</definedName>
    <definedName name="Edif.Hab.Col.C2.3erN">[31]Análisis!#REF!</definedName>
    <definedName name="Edif.Hab.Col.C3.1erN" localSheetId="0">[31]Análisis!#REF!</definedName>
    <definedName name="Edif.Hab.Col.C3.1erN">[31]Análisis!#REF!</definedName>
    <definedName name="Edif.Hab.Col.C3.2doN" localSheetId="0">[31]Análisis!#REF!</definedName>
    <definedName name="Edif.Hab.Col.C3.2doN">[31]Análisis!#REF!</definedName>
    <definedName name="Edif.Hab.Col.C4.2doN" localSheetId="0">[31]Análisis!#REF!</definedName>
    <definedName name="Edif.Hab.Col.C4.2doN">[31]Análisis!#REF!</definedName>
    <definedName name="Edif.Hab.Col.CF" localSheetId="0">[31]Análisis!#REF!</definedName>
    <definedName name="Edif.Hab.Col.CF">[31]Análisis!#REF!</definedName>
    <definedName name="Edif.Hab.Col4.1eN" localSheetId="0">[31]Análisis!#REF!</definedName>
    <definedName name="Edif.Hab.Col4.1eN">[31]Análisis!#REF!</definedName>
    <definedName name="Edif.Hab.Losa.Entrepiso" localSheetId="0">[31]Análisis!#REF!</definedName>
    <definedName name="Edif.Hab.Losa.Entrepiso">[31]Análisis!#REF!</definedName>
    <definedName name="Edif.Hab.Losa.Techo" localSheetId="0">[31]Análisis!#REF!</definedName>
    <definedName name="Edif.Hab.Losa.Techo">[31]Análisis!#REF!</definedName>
    <definedName name="Edif.Hab.Platea" localSheetId="0">[31]Análisis!#REF!</definedName>
    <definedName name="Edif.Hab.Platea">[31]Análisis!#REF!</definedName>
    <definedName name="Edif.Hab.Viga.V1" localSheetId="0">[31]Análisis!#REF!</definedName>
    <definedName name="Edif.Hab.Viga.V1">[31]Análisis!#REF!</definedName>
    <definedName name="Edif.Hab.Viga.V10" localSheetId="0">[31]Análisis!#REF!</definedName>
    <definedName name="Edif.Hab.Viga.V10">[31]Análisis!#REF!</definedName>
    <definedName name="Edif.Hab.Viga.V3" localSheetId="0">[31]Análisis!#REF!</definedName>
    <definedName name="Edif.Hab.Viga.V3">[31]Análisis!#REF!</definedName>
    <definedName name="Edif.Hab.Viga.V4" localSheetId="0">[31]Análisis!#REF!</definedName>
    <definedName name="Edif.Hab.Viga.V4">[31]Análisis!#REF!</definedName>
    <definedName name="Edif.Hab.Viga.V5" localSheetId="0">[31]Análisis!#REF!</definedName>
    <definedName name="Edif.Hab.Viga.V5">[31]Análisis!#REF!</definedName>
    <definedName name="Edif.Hab.Viga.V5b" localSheetId="0">[31]Análisis!#REF!</definedName>
    <definedName name="Edif.Hab.Viga.V5b">[31]Análisis!#REF!</definedName>
    <definedName name="Edif.Hab.Viga.V8" localSheetId="0">[31]Análisis!#REF!</definedName>
    <definedName name="Edif.Hab.Viga.V8">[31]Análisis!#REF!</definedName>
    <definedName name="Edif.Hab.VigaV2" localSheetId="0">[31]Análisis!#REF!</definedName>
    <definedName name="Edif.Hab.VigaV2">[31]Análisis!#REF!</definedName>
    <definedName name="Edif.Hab.VigaV9" localSheetId="0">[31]Análisis!#REF!</definedName>
    <definedName name="Edif.Hab.VigaV9">[31]Análisis!#REF!</definedName>
    <definedName name="Edif.Hab.Zap.Col.CF" localSheetId="0">[31]Análisis!#REF!</definedName>
    <definedName name="Edif.Hab.Zap.Col.CF">[31]Análisis!#REF!</definedName>
    <definedName name="Edif.Hab.Zap.Escalera" localSheetId="0">[31]Análisis!#REF!</definedName>
    <definedName name="Edif.Hab.Zap.Escalera">[31]Análisis!#REF!</definedName>
    <definedName name="Edif.Hab.Zap.Zc3" localSheetId="0">[31]Análisis!#REF!</definedName>
    <definedName name="Edif.Hab.Zap.Zc3">[31]Análisis!#REF!</definedName>
    <definedName name="Edif.Hab.Zap.Zc4" localSheetId="0">[31]Análisis!#REF!</definedName>
    <definedName name="Edif.Hab.Zap.Zc4">[31]Análisis!#REF!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[31]Análisis!#REF!</definedName>
    <definedName name="Edif.Serv.Col.C">[31]Análisis!#REF!</definedName>
    <definedName name="Edif.Serv.Col.C1" localSheetId="0">[31]Análisis!#REF!</definedName>
    <definedName name="Edif.Serv.Col.C1">[31]Análisis!#REF!</definedName>
    <definedName name="Edif.Serv.Losa.Entrepiso" localSheetId="0">[31]Análisis!#REF!</definedName>
    <definedName name="Edif.Serv.Losa.Entrepiso">[31]Análisis!#REF!</definedName>
    <definedName name="Edif.Serv.Losa.Techo" localSheetId="0">[31]Análisis!#REF!</definedName>
    <definedName name="Edif.Serv.Losa.Techo">[31]Análisis!#REF!</definedName>
    <definedName name="Edif.Serv.V1" localSheetId="0">[31]Análisis!#REF!</definedName>
    <definedName name="Edif.Serv.V1">[31]Análisis!#REF!</definedName>
    <definedName name="Edif.Serv.V10" localSheetId="0">[31]Análisis!#REF!</definedName>
    <definedName name="Edif.Serv.V10">[31]Análisis!#REF!</definedName>
    <definedName name="Edif.Serv.V11" localSheetId="0">[31]Análisis!#REF!</definedName>
    <definedName name="Edif.Serv.V11">[31]Análisis!#REF!</definedName>
    <definedName name="Edif.Serv.V12" localSheetId="0">[31]Análisis!#REF!</definedName>
    <definedName name="Edif.Serv.V12">[31]Análisis!#REF!</definedName>
    <definedName name="Edif.Serv.V13" localSheetId="0">[31]Análisis!#REF!</definedName>
    <definedName name="Edif.Serv.V13">[31]Análisis!#REF!</definedName>
    <definedName name="Edif.Serv.V14" localSheetId="0">[31]Análisis!#REF!</definedName>
    <definedName name="Edif.Serv.V14">[31]Análisis!#REF!</definedName>
    <definedName name="Edif.Serv.V15" localSheetId="0">[31]Análisis!#REF!</definedName>
    <definedName name="Edif.Serv.V15">[31]Análisis!#REF!</definedName>
    <definedName name="Edif.Serv.V2" localSheetId="0">[31]Análisis!#REF!</definedName>
    <definedName name="Edif.Serv.V2">[31]Análisis!#REF!</definedName>
    <definedName name="Edif.Serv.V3" localSheetId="0">[31]Análisis!#REF!</definedName>
    <definedName name="Edif.Serv.V3">[31]Análisis!#REF!</definedName>
    <definedName name="Edif.Serv.V4" localSheetId="0">[31]Análisis!#REF!</definedName>
    <definedName name="Edif.Serv.V4">[31]Análisis!#REF!</definedName>
    <definedName name="Edif.Serv.V5" localSheetId="0">[31]Análisis!#REF!</definedName>
    <definedName name="Edif.Serv.V5">[31]Análisis!#REF!</definedName>
    <definedName name="Edif.Serv.V6" localSheetId="0">[31]Análisis!#REF!</definedName>
    <definedName name="Edif.Serv.V6">[31]Análisis!#REF!</definedName>
    <definedName name="Edif.Serv.V7" localSheetId="0">[31]Análisis!#REF!</definedName>
    <definedName name="Edif.Serv.V7">[31]Análisis!#REF!</definedName>
    <definedName name="Edif.Serv.V8" localSheetId="0">[31]Análisis!#REF!</definedName>
    <definedName name="Edif.Serv.V8">[31]Análisis!#REF!</definedName>
    <definedName name="Edif.Serv.V9" localSheetId="0">[31]Análisis!#REF!</definedName>
    <definedName name="Edif.Serv.V9">[31]Análisis!#REF!</definedName>
    <definedName name="Edif.Serv.VA" localSheetId="0">[31]Análisis!#REF!</definedName>
    <definedName name="Edif.Serv.VA">[31]Análisis!#REF!</definedName>
    <definedName name="Edif.Serv.Zap.ZC" localSheetId="0">[31]Análisis!#REF!</definedName>
    <definedName name="Edif.Serv.Zap.ZC">[31]Análisis!#REF!</definedName>
    <definedName name="Edif.Serv.Zap.ZC1" localSheetId="0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 localSheetId="0">#REF!</definedName>
    <definedName name="EDIFICIO.DE.SERVICIOS">#REF!</definedName>
    <definedName name="EEEEEEEEEEEEEEEEEEEE" localSheetId="0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'[20]Listado Equipos a utilizar'!#REF!</definedName>
    <definedName name="eqacero">'[20]Listado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[53]Análisis!$D$1354</definedName>
    <definedName name="escalon.de1.2">[53]Análisis!$D$1344</definedName>
    <definedName name="escalon.de1.6">[53]Análisis!$D$1334</definedName>
    <definedName name="escalon.de1.8">[53]Análisis!$D$1324</definedName>
    <definedName name="escalon.de2.0">[53]Análisis!$D$1314</definedName>
    <definedName name="escalon.de30">[53]Análisis!$D$1293</definedName>
    <definedName name="escalon.de60">[53]Análisis!$D$1304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[53]Análisis!$D$1278</definedName>
    <definedName name="escalones.ceramica">[51]Análisis!$D$1340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 localSheetId="0">'[20]Listado Equipos a utilizar'!#REF!</definedName>
    <definedName name="ex320b">'[20]Listado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'[20]Listado Equipos a utilizar'!#REF!</definedName>
    <definedName name="excavadora">'[20]Listado Equipos a utilizar'!#REF!</definedName>
    <definedName name="excavadora235">[24]EQUIPOS!$I$16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[48]Insumos!$L$35</definedName>
    <definedName name="expl" localSheetId="0">[35]ADDENDA!#REF!</definedName>
    <definedName name="expl">[35]ADDENDA!#REF!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[28]Resumen!$F$32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'[56]ANALISIS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'[57]med.mov.de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FFFF" localSheetId="0">#REF!</definedName>
    <definedName name="FFFFF">#REF!</definedName>
    <definedName name="FFFFFFFFFFFFFFFFFFFF" localSheetId="0">#REF!</definedName>
    <definedName name="FFFFFFFFFFFFFFFFFFFF">#REF!</definedName>
    <definedName name="fino">[28]Insumos!$E$108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[28]Análisis!$D$1202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[28]Resumen!$D$21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[58]INSUMOS!$F$303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'[44]Analisis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[24]EQUIPOS!$I$11</definedName>
    <definedName name="graderm" localSheetId="0">'[20]Listado Equipos a utilizar'!#REF!</definedName>
    <definedName name="graderm">'[20]Listado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'[17]M.O.'!#REF!</definedName>
    <definedName name="H">'[17]M.O.'!#REF!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[59]Mezcla!$G$81</definedName>
    <definedName name="HGON140">[59]Mezcla!$G$106</definedName>
    <definedName name="HGON180">[59]Mezcla!$G$131</definedName>
    <definedName name="HGON210">[59]Mezcla!$G$156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'[44]Analisis Unit. '!$F$74</definedName>
    <definedName name="horm.1.3.5">'[44]Analisis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[28]Insumos!$E$35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[28]Insumos!$E$37</definedName>
    <definedName name="Horm.Ind.210" localSheetId="0">#REF!</definedName>
    <definedName name="Horm.Ind.210">#REF!</definedName>
    <definedName name="Horm.Ind.210.Sin.Bomba">[28]Insumos!$E$39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[60]Ana!#REF!</definedName>
    <definedName name="HORM315">[60]Ana!#REF!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'[23]LISTA DE PRECIO'!$C$10</definedName>
    <definedName name="HORMIGON_AN" localSheetId="0">#REF!</definedName>
    <definedName name="HORMIGON_AN">#REF!</definedName>
    <definedName name="Hormigón_Industrial_210_Kg_cm2">[61]Insumos!$B$71:$D$71</definedName>
    <definedName name="Hormigón_Industrial_210_Kg_cm2_1">[61]Insumos!$B$71:$D$71</definedName>
    <definedName name="Hormigón_Industrial_210_Kg_cm2_2">[61]Insumos!$B$71:$D$71</definedName>
    <definedName name="Hormigón_Industrial_210_Kg_cm2_3">[61]Insumos!$B$71:$D$71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[24]MATERIALES!#REF!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S210_Manual" localSheetId="0">#REF!</definedName>
    <definedName name="HS210_Manual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[25]INS!#REF!</definedName>
    <definedName name="i">[25]INS!#REF!</definedName>
    <definedName name="ilma" localSheetId="0">'[30]M.O.'!#REF!</definedName>
    <definedName name="ilma">'[30]M.O.'!#REF!</definedName>
    <definedName name="ILO" localSheetId="0">#REF!</definedName>
    <definedName name="ILO">#REF!</definedName>
    <definedName name="imocolocjuntas">[58]INSUMOS!$F$261</definedName>
    <definedName name="Impermeabilizante">[28]Insumos!$E$48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[62]Directos!#REF!</definedName>
    <definedName name="impresion_2">[62]Directos!#REF!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'[34]M.O.'!$C$10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[63]HORM_MOR!$A$7:$D$7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[28]Resumen!$D$23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[64]Insumos!$G$2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'[26]CUB-10181-3(Rescision)'!#REF!</definedName>
    <definedName name="J">'[26]CUB-10181-3(Rescision)'!#REF!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[53]Análisis!$D$1570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'[30]M.O.'!#REF!</definedName>
    <definedName name="k">'[30]M.O.'!#REF!</definedName>
    <definedName name="kerosene" localSheetId="0">#REF!</definedName>
    <definedName name="kerosene">#REF!</definedName>
    <definedName name="Kilometro">[24]EQUIPOS!$I$25</definedName>
    <definedName name="komatsu" localSheetId="0">'[20]Listado Equipos a utilizar'!#REF!</definedName>
    <definedName name="komatsu">'[20]Listado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[28]Insumos!$E$112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vaciado" localSheetId="0">#REF!</definedName>
    <definedName name="ligado_vaciado">#REF!</definedName>
    <definedName name="Ligado_y_vaciado_3">#N/A</definedName>
    <definedName name="Ligado_y_Vaciado_a_Mano">[22]Insumos!$B$136:$D$136</definedName>
    <definedName name="ligadohormigon" localSheetId="0">[24]OBRAMANO!#REF!</definedName>
    <definedName name="ligadohormigon">[24]OBRAMANO!#REF!</definedName>
    <definedName name="ligadora" localSheetId="0">'[20]Listado Equipos a utilizar'!#REF!</definedName>
    <definedName name="ligadora">'[20]Listado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[31]Análisis!#REF!</definedName>
    <definedName name="Lobby.Col.C1">[31]Análisis!#REF!</definedName>
    <definedName name="Lobby.Col.C2" localSheetId="0">[31]Análisis!#REF!</definedName>
    <definedName name="Lobby.Col.C2">[31]Análisis!#REF!</definedName>
    <definedName name="Lobby.Col.C3" localSheetId="0">[31]Análisis!#REF!</definedName>
    <definedName name="Lobby.Col.C3">[31]Análisis!#REF!</definedName>
    <definedName name="Lobby.Col.C4" localSheetId="0">[31]Análisis!#REF!</definedName>
    <definedName name="Lobby.Col.C4">[31]Análisis!#REF!</definedName>
    <definedName name="Lobby.losa.estrepiso" localSheetId="0">[31]Análisis!#REF!</definedName>
    <definedName name="Lobby.losa.estrepiso">[31]Análisis!#REF!</definedName>
    <definedName name="Lobby.Viga.V1" localSheetId="0">[31]Análisis!#REF!</definedName>
    <definedName name="Lobby.Viga.V1">[31]Análisis!#REF!</definedName>
    <definedName name="Lobby.Viga.V10" localSheetId="0">[31]Análisis!#REF!</definedName>
    <definedName name="Lobby.Viga.V10">[31]Análisis!#REF!</definedName>
    <definedName name="Lobby.Viga.V11" localSheetId="0">[31]Análisis!#REF!</definedName>
    <definedName name="Lobby.Viga.V11">[31]Análisis!#REF!</definedName>
    <definedName name="Lobby.Viga.V1A" localSheetId="0">[31]Análisis!#REF!</definedName>
    <definedName name="Lobby.Viga.V1A">[31]Análisis!#REF!</definedName>
    <definedName name="Lobby.Viga.V2." localSheetId="0">[31]Análisis!#REF!</definedName>
    <definedName name="Lobby.Viga.V2.">[31]Análisis!#REF!</definedName>
    <definedName name="Lobby.Viga.V3" localSheetId="0">[31]Análisis!#REF!</definedName>
    <definedName name="Lobby.Viga.V3">[31]Análisis!#REF!</definedName>
    <definedName name="Lobby.viga.V4" localSheetId="0">[31]Análisis!#REF!</definedName>
    <definedName name="Lobby.viga.V4">[31]Análisis!#REF!</definedName>
    <definedName name="Lobby.Viga.V4A" localSheetId="0">[31]Análisis!#REF!</definedName>
    <definedName name="Lobby.Viga.V4A">[31]Análisis!#REF!</definedName>
    <definedName name="Lobby.Viga.V6" localSheetId="0">[31]Análisis!#REF!</definedName>
    <definedName name="Lobby.Viga.V6">[31]Análisis!#REF!</definedName>
    <definedName name="Lobby.Viga.V7" localSheetId="0">[31]Análisis!#REF!</definedName>
    <definedName name="Lobby.Viga.V7">[31]Análisis!#REF!</definedName>
    <definedName name="Lobby.Viga.V8" localSheetId="0">[31]Análisis!#REF!</definedName>
    <definedName name="Lobby.Viga.V8">[31]Análisis!#REF!</definedName>
    <definedName name="Lobby.Viga.V9" localSheetId="0">[31]Análisis!#REF!</definedName>
    <definedName name="Lobby.Viga.V9">[31]Análisis!#REF!</definedName>
    <definedName name="Lobby.Viga.V9A" localSheetId="0">[31]Análisis!#REF!</definedName>
    <definedName name="Lobby.Viga.V9A">[31]Análisis!#REF!</definedName>
    <definedName name="Lobby.Zap.Zc1" localSheetId="0">[31]Análisis!#REF!</definedName>
    <definedName name="Lobby.Zap.Zc1">[31]Análisis!#REF!</definedName>
    <definedName name="Lobby.Zap.Zc2" localSheetId="0">[31]Análisis!#REF!</definedName>
    <definedName name="Lobby.Zap.Zc2">[31]Análisis!#REF!</definedName>
    <definedName name="Lobby.Zap.Zc3" localSheetId="0">[31]Análisis!#REF!</definedName>
    <definedName name="Lobby.Zap.Zc3">[31]Análisis!#REF!</definedName>
    <definedName name="Lobby.Zap.Zc4" localSheetId="0">[31]Análisis!#REF!</definedName>
    <definedName name="Lobby.Zap.Zc4">[31]Análisis!#REF!</definedName>
    <definedName name="Lobby.Zap.Zc9" localSheetId="0">[31]Análisis!#REF!</definedName>
    <definedName name="Lobby.Zap.Zc9">[31]Análisis!#REF!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[28]Análisis!$D$241</definedName>
    <definedName name="losa.fundacion.15cm" localSheetId="0">#REF!</definedName>
    <definedName name="losa.fundacion.15cm">#REF!</definedName>
    <definedName name="losa.fundacion.20cm">[51]Análisis!$D$503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[28]Análisis!$D$274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[43]Análisis!$N$439</definedName>
    <definedName name="Losa.plana.12cm" localSheetId="0">[31]Análisis!#REF!</definedName>
    <definedName name="Losa.plana.12cm">[31]Análisis!#REF!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[28]Análisis!$D$256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[65]Materiales!$K$15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'[23]LISTA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[28]Insumos!$E$91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'[52]Costos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[25]INS!#REF!</definedName>
    <definedName name="MAESTROCARP">[25]INS!#REF!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'[23]LISTA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" localSheetId="0">#REF!</definedName>
    <definedName name="MM">#REF!</definedName>
    <definedName name="MmExcelLinker_1BE3E522_E4EF_4F83_8B09_7C9149A66141" localSheetId="0">comp [2]custo!$I$997:$J$997</definedName>
    <definedName name="MmExcelLinker_1BE3E522_E4EF_4F83_8B09_7C9149A66141">comp [2]custo!$I$997:$J$997</definedName>
    <definedName name="mmmm" localSheetId="0">#REF!</definedName>
    <definedName name="mmmm">#REF!</definedName>
    <definedName name="MN" localSheetId="0">#REF!</definedName>
    <definedName name="MN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'[46]M.O.'!$C$203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[31]Análisis!#REF!</definedName>
    <definedName name="Mocheta.Mezcla.Antillana">[31]Análisis!#REF!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'[46]M.O.'!$C$216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[25]INS!#REF!</definedName>
    <definedName name="MOPISOCERAMICA">[25]INS!#REF!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'[44]Analisis Unit. '!$F$85</definedName>
    <definedName name="Mortero.1.2.Impermeabilizante" localSheetId="0">#REF!</definedName>
    <definedName name="Mortero.1.2.Impermeabilizante">#REF!</definedName>
    <definedName name="mortero.1.4.pañete">'[52]Ana.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[53]Análisis!$D$729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[28]Análisis!$D$286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'[54]Muros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'[54]MurosInt.h=2.8 m Plycem 2 lados'!$E$64</definedName>
    <definedName name="muros.una.cshee.plycem">'[54]MurosInt.h=2.8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[66]Insumos!#REF!</definedName>
    <definedName name="NADA">[66]Insumos!#REF!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h" localSheetId="0">#REF!</definedName>
    <definedName name="nh">#REF!</definedName>
    <definedName name="NINGUNA" localSheetId="0">[66]Insumos!#REF!</definedName>
    <definedName name="NINGUNA">[66]Insumos!#REF!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o" localSheetId="0">#REF!</definedName>
    <definedName name="no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[25]INS!#REF!</definedName>
    <definedName name="o">[25]INS!#REF!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'[27]O.M. y Salarios'!#REF!</definedName>
    <definedName name="omencofrado">'[27]O.M. y Salarios'!#REF!</definedName>
    <definedName name="opala">[65]Salarios!$D$16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[65]Salarios!$D$14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[67]peso!#REF!</definedName>
    <definedName name="p">[67]peso!#REF!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01ago96" localSheetId="0">[18]Boletín!#REF!</definedName>
    <definedName name="P01ago96">[18]Boletín!#REF!</definedName>
    <definedName name="P02sep96" localSheetId="0">[18]Boletín!#REF!</definedName>
    <definedName name="P02sep96">[18]Boletín!#REF!</definedName>
    <definedName name="P03oct96" localSheetId="0">[18]Boletín!#REF!</definedName>
    <definedName name="P03oct96">[18]Boletín!#REF!</definedName>
    <definedName name="P04nov96" localSheetId="0">[18]Boletín!#REF!</definedName>
    <definedName name="P04nov96">[18]Boletín!#REF!</definedName>
    <definedName name="P05dic96" localSheetId="0">[18]Boletín!#REF!</definedName>
    <definedName name="P05dic96">[18]Boletín!#REF!</definedName>
    <definedName name="P06ene97" localSheetId="0">[18]Boletín!#REF!</definedName>
    <definedName name="P06ene97">[18]Boletín!#REF!</definedName>
    <definedName name="P07feb97" localSheetId="0">[18]Boletín!#REF!</definedName>
    <definedName name="P07feb97">[18]Boletín!#REF!</definedName>
    <definedName name="P08mar97" localSheetId="0">[18]Boletín!#REF!</definedName>
    <definedName name="P08mar97">[18]Boletín!#REF!</definedName>
    <definedName name="P09abr97" localSheetId="0">[18]Boletín!#REF!</definedName>
    <definedName name="P09abr97">[18]Boletín!#REF!</definedName>
    <definedName name="P10may97" localSheetId="0">[18]Boletín!#REF!</definedName>
    <definedName name="P10may97">[18]Boletín!#REF!</definedName>
    <definedName name="P11jun97" localSheetId="0">[18]Boletín!#REF!</definedName>
    <definedName name="P11jun97">[18]Boletín!#REF!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2jul97" localSheetId="0">[18]Boletín!#REF!</definedName>
    <definedName name="P12jul97">[18]Boletín!#REF!</definedName>
    <definedName name="P13ago97" localSheetId="0">[18]Boletín!#REF!</definedName>
    <definedName name="P13ago97">[18]Boletín!#REF!</definedName>
    <definedName name="P14sep96" localSheetId="0">[18]Boletín!#REF!</definedName>
    <definedName name="P14sep96">[18]Boletín!#REF!</definedName>
    <definedName name="P15oct97" localSheetId="0">[18]Boletín!#REF!</definedName>
    <definedName name="P15oct97">[18]Boletín!#REF!</definedName>
    <definedName name="P16nov97" localSheetId="0">[18]Boletín!#REF!</definedName>
    <definedName name="P16nov97">[18]Boletín!#REF!</definedName>
    <definedName name="P17dic97" localSheetId="0">[18]Boletín!#REF!</definedName>
    <definedName name="P17dic97">[18]Boletín!#REF!</definedName>
    <definedName name="P18ene98" localSheetId="0">[18]Boletín!#REF!</definedName>
    <definedName name="P18ene98">[18]Boletín!#REF!</definedName>
    <definedName name="P19feb98" localSheetId="0">[18]Boletín!#REF!</definedName>
    <definedName name="P19feb98">[18]Boletín!#REF!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0mar98" localSheetId="0">[18]Boletín!#REF!</definedName>
    <definedName name="P20mar98">[18]Boletín!#REF!</definedName>
    <definedName name="P21abr98" localSheetId="0">[18]Boletín!#REF!</definedName>
    <definedName name="P21abr98">[18]Boletín!#REF!</definedName>
    <definedName name="P22may98" localSheetId="0">[18]Boletín!#REF!</definedName>
    <definedName name="P22may98">[18]Boletín!#REF!</definedName>
    <definedName name="P23jun98" localSheetId="0">[18]Boletín!#REF!</definedName>
    <definedName name="P23jun98">[18]Boletín!#REF!</definedName>
    <definedName name="P24jul98" localSheetId="0">[18]Boletín!#REF!</definedName>
    <definedName name="P24jul98">[18]Boletín!#REF!</definedName>
    <definedName name="P25ago98" localSheetId="0">[18]Boletín!#REF!</definedName>
    <definedName name="P25ago98">[18]Boletín!#REF!</definedName>
    <definedName name="P26sep98" localSheetId="0">[18]Boletín!#REF!</definedName>
    <definedName name="P26sep98">[18]Boletín!#REF!</definedName>
    <definedName name="P27oct98" localSheetId="0">[18]Boletín!#REF!</definedName>
    <definedName name="P27oct98">[18]Boletín!#REF!</definedName>
    <definedName name="P28nov98" localSheetId="0">[18]Boletín!#REF!</definedName>
    <definedName name="P28nov98">[18]Boletín!#REF!</definedName>
    <definedName name="P29dic98" localSheetId="0">[18]Boletín!#REF!</definedName>
    <definedName name="P29dic98">[18]Boletín!#REF!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'[23]LISTA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[31]Análisis!#REF!</definedName>
    <definedName name="Pañete.Exterior.Antillano">[31]Análisis!#REF!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[31]Análisis!#REF!</definedName>
    <definedName name="Pañete.Interior.Antillano">[31]Análisis!#REF!</definedName>
    <definedName name="Pañete.Paredes">[43]Análisis!$N$906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[31]Análisis!#REF!</definedName>
    <definedName name="Pañete.Techo.Horiz.Mezcla.Antillana">[31]Análisis!#REF!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dri" localSheetId="0">#REF!</definedName>
    <definedName name="pedri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[37]MO!$B$11</definedName>
    <definedName name="PEONCARP" localSheetId="0">[25]INS!#REF!</definedName>
    <definedName name="PEONCARP">[25]INS!#REF!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[37]INSU!$B$91</definedName>
    <definedName name="Pergolado.9pies" localSheetId="0">[31]Análisis!#REF!</definedName>
    <definedName name="Pergolado.9pies">[31]Análisis!#REF!</definedName>
    <definedName name="pergolado.area.piscina">[53]Análisis!$D$1633</definedName>
    <definedName name="Pergolado.Madera" localSheetId="0">[31]Análisis!#REF!</definedName>
    <definedName name="Pergolado.Madera">[31]Análisis!#REF!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[49]INS!$D$770</definedName>
    <definedName name="Pino.Americano" localSheetId="0">#REF!</definedName>
    <definedName name="Pino.Americano">#REF!</definedName>
    <definedName name="pino.tratado">[69]Insumos!$C$35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[24]MATERIALES!$G$33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[53]Análisis!$D$1562</definedName>
    <definedName name="Pintura.Epoxica.Popular.MA" localSheetId="0">#REF!</definedName>
    <definedName name="Pintura.Epoxica.Popular.MA">#REF!</definedName>
    <definedName name="pintura.man.puertas">[51]Análisis!$D$1549</definedName>
    <definedName name="pintura.mant.puertas">[50]Análisis!$D$1164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[31]Análisis!#REF!</definedName>
    <definedName name="Piscina.Crhist">[31]Análisis!#REF!</definedName>
    <definedName name="Piscina.Losa.Fondo" localSheetId="0">[31]Análisis!#REF!</definedName>
    <definedName name="Piscina.Losa.Fondo">[31]Análisis!#REF!</definedName>
    <definedName name="Piscina.Muro" localSheetId="0">[31]Análisis!#REF!</definedName>
    <definedName name="Piscina.Muro">[31]Análisis!#REF!</definedName>
    <definedName name="PiscinaKurt" localSheetId="0">[31]Análisis!#REF!</definedName>
    <definedName name="PiscinaKurt">[31]Análisis!#REF!</definedName>
    <definedName name="Pisntura.Piscina" localSheetId="0">[31]Análisis!#REF!</definedName>
    <definedName name="Pisntura.Piscina">[31]Análisis!#REF!</definedName>
    <definedName name="Piso.Baldosin30x60" localSheetId="0">[31]Análisis!#REF!</definedName>
    <definedName name="Piso.Baldosin30x60">[31]Análisis!#REF!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[70]Análisis!#REF!</definedName>
    <definedName name="Piso.Ceram.Boston">[70]Análisis!#REF!</definedName>
    <definedName name="Piso.Ceram.Etrusco.30x30" localSheetId="0">#REF!</definedName>
    <definedName name="Piso.Ceram.Etrusco.30x30">#REF!</definedName>
    <definedName name="Piso.Ceram.Gres.Piso.Mezc.Antillana" localSheetId="0">[31]Análisis!#REF!</definedName>
    <definedName name="Piso.Ceram.Gres.Piso.Mezc.Antillana">[31]Análisis!#REF!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[28]Análisis!$D$580</definedName>
    <definedName name="Piso.Ceram.Ultra.Bco." localSheetId="0">#REF!</definedName>
    <definedName name="Piso.Ceram.Ultra.Bco.">#REF!</definedName>
    <definedName name="Piso.Cerámica" localSheetId="0">[31]Análisis!#REF!</definedName>
    <definedName name="Piso.Cerámica">[31]Análisis!#REF!</definedName>
    <definedName name="Piso.Ceramica.A">[28]Análisis!$D$522</definedName>
    <definedName name="piso.ceramica.antideslizante" localSheetId="0">#REF!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 localSheetId="0">#REF!</definedName>
    <definedName name="Piso.Cerámica.Importada">#REF!</definedName>
    <definedName name="Piso.Cerámica.Mezc.Antillana" localSheetId="0">[31]Análisis!#REF!</definedName>
    <definedName name="Piso.Cerámica.Mezc.Antillana">[31]Análisis!#REF!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[31]Análisis!#REF!</definedName>
    <definedName name="Piso.Mármol.crema">[31]Análisis!#REF!</definedName>
    <definedName name="Piso.marmol.Tipo.B" localSheetId="0">#REF!</definedName>
    <definedName name="Piso.marmol.Tipo.B">#REF!</definedName>
    <definedName name="piso.mosaico.25x25">[51]Análisis!$D$1256</definedName>
    <definedName name="piso.porcelanato.40x40">[28]Análisis!$D$491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[37]INSU!$B$103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'[54]Plafond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[37]INSU!$B$90</definedName>
    <definedName name="Platea.Fundación.Villa" localSheetId="0">#REF!</definedName>
    <definedName name="Platea.Fundación.Villa">#REF!</definedName>
    <definedName name="platea.piscina">[53]Análisis!$D$200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[25]INS!$D$563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[25]INS!#REF!</definedName>
    <definedName name="PLOMERO">[25]INS!#REF!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[25]INS!#REF!</definedName>
    <definedName name="PLOMEROAYUDANTE">[25]INS!#REF!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[25]INS!#REF!</definedName>
    <definedName name="PLOMEROOFICIAL">[25]INS!#REF!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[42]precios!#REF!</definedName>
    <definedName name="pmadera2162">[42]precios!#REF!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[71]PRESUPUESTO!$O$9:$O$236</definedName>
    <definedName name="Poblado.Columnas" localSheetId="0">[31]Análisis!#REF!</definedName>
    <definedName name="Poblado.Columnas">[31]Análisis!#REF!</definedName>
    <definedName name="Poblado.Comercial" localSheetId="0">#REF!</definedName>
    <definedName name="Poblado.Comercial">#REF!</definedName>
    <definedName name="Poblado.Zap.Columna" localSheetId="0">[31]Análisis!#REF!</definedName>
    <definedName name="Poblado.Zap.Columna">[31]Análisis!#REF!</definedName>
    <definedName name="Porcelanato30x60">[28]Análisis!$D$512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[73]Precios!$A$4:$F$1576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[31]Análisis!#REF!</definedName>
    <definedName name="Puerta.Apanelada.Pino">[31]Análisis!#REF!</definedName>
    <definedName name="Puerta.Caoba.Vidrio" localSheetId="0">[31]Análisis!#REF!</definedName>
    <definedName name="Puerta.Caoba.Vidrio">[31]Análisis!#REF!</definedName>
    <definedName name="Puerta.Closet" localSheetId="0">[31]Análisis!#REF!</definedName>
    <definedName name="Puerta.Closet">[31]Análisis!#REF!</definedName>
    <definedName name="Puerta.closet.caoba" localSheetId="0">#REF!</definedName>
    <definedName name="Puerta.closet.caoba">#REF!</definedName>
    <definedName name="puerta.enrollable.p.moteles">[28]Insumos!$E$42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[31]Análisis!#REF!</definedName>
    <definedName name="Puerta.Pino.Vidrio">[31]Análisis!#REF!</definedName>
    <definedName name="Puerta.Plywood" localSheetId="0">[31]Análisis!#REF!</definedName>
    <definedName name="Puerta.Plywood">[31]Análisis!#REF!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'[46]M.O.'!$C$970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'[22]Análisis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[25]INS!$D$568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az" localSheetId="0">comp [2]custo!$I$997:$J$997</definedName>
    <definedName name="qaz">comp [2]custo!$I$997:$J$997</definedName>
    <definedName name="QQ" localSheetId="0">[74]INS!#REF!</definedName>
    <definedName name="QQ">[74]INS!#REF!</definedName>
    <definedName name="QQQ" localSheetId="0">'[17]M.O.'!#REF!</definedName>
    <definedName name="QQQ">'[17]M.O.'!#REF!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[60]Ana!#REF!</definedName>
    <definedName name="QUICIOGRABOTI40COL">[60]Ana!#REF!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[71]PRESUPUESTO!$M$10:$AH$731</definedName>
    <definedName name="qwe">[75]INSU!$D$133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D" localSheetId="0">#REF!</definedName>
    <definedName name="RD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'[28]Hoja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[76]COF!$G$733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 localSheetId="0">'[1]M.O.'!#REF!</definedName>
    <definedName name="RESISADO">'[1]M.O.'!#REF!</definedName>
    <definedName name="REST.BUFFET.Y.COCINA" localSheetId="0">#REF!</definedName>
    <definedName name="REST.BUFFET.Y.COCINA">#REF!</definedName>
    <definedName name="Rest.Coc.C" localSheetId="0">[31]Análisis!#REF!</definedName>
    <definedName name="Rest.Coc.C">[31]Análisis!#REF!</definedName>
    <definedName name="Rest.Coc.C1.3.5" localSheetId="0">[31]Análisis!#REF!</definedName>
    <definedName name="Rest.Coc.C1.3.5">[31]Análisis!#REF!</definedName>
    <definedName name="Rest.Coc.C2" localSheetId="0">[31]Análisis!#REF!</definedName>
    <definedName name="Rest.Coc.C2">[31]Análisis!#REF!</definedName>
    <definedName name="Rest.Coc.C4" localSheetId="0">[31]Análisis!#REF!</definedName>
    <definedName name="Rest.Coc.C4">[31]Análisis!#REF!</definedName>
    <definedName name="Rest.Coc.C6" localSheetId="0">[31]Análisis!#REF!</definedName>
    <definedName name="Rest.Coc.C6">[31]Análisis!#REF!</definedName>
    <definedName name="Rest.Coc.C7" localSheetId="0">[31]Análisis!#REF!</definedName>
    <definedName name="Rest.Coc.C7">[31]Análisis!#REF!</definedName>
    <definedName name="Rest.Coc.CA" localSheetId="0">[31]Análisis!#REF!</definedName>
    <definedName name="Rest.Coc.CA">[31]Análisis!#REF!</definedName>
    <definedName name="Rest.Coc.Techo.Cocina" localSheetId="0">[31]Análisis!#REF!</definedName>
    <definedName name="Rest.Coc.Techo.Cocina">[31]Análisis!#REF!</definedName>
    <definedName name="Rest.Coc.V1" localSheetId="0">[31]Análisis!#REF!</definedName>
    <definedName name="Rest.Coc.V1">[31]Análisis!#REF!</definedName>
    <definedName name="Rest.Coc.V12" localSheetId="0">[31]Análisis!#REF!</definedName>
    <definedName name="Rest.Coc.V12">[31]Análisis!#REF!</definedName>
    <definedName name="Rest.Coc.V13" localSheetId="0">[31]Análisis!#REF!</definedName>
    <definedName name="Rest.Coc.V13">[31]Análisis!#REF!</definedName>
    <definedName name="Rest.Coc.V14" localSheetId="0">[31]Análisis!#REF!</definedName>
    <definedName name="Rest.Coc.V14">[31]Análisis!#REF!</definedName>
    <definedName name="Rest.Coc.V2" localSheetId="0">[31]Análisis!#REF!</definedName>
    <definedName name="Rest.Coc.V2">[31]Análisis!#REF!</definedName>
    <definedName name="Rest.Coc.V3" localSheetId="0">[31]Análisis!#REF!</definedName>
    <definedName name="Rest.Coc.V3">[31]Análisis!#REF!</definedName>
    <definedName name="Rest.Coc.V4" localSheetId="0">[31]Análisis!#REF!</definedName>
    <definedName name="Rest.Coc.V4">[31]Análisis!#REF!</definedName>
    <definedName name="Rest.Coc.V5" localSheetId="0">[31]Análisis!#REF!</definedName>
    <definedName name="Rest.Coc.V5">[31]Análisis!#REF!</definedName>
    <definedName name="Rest.Coc.V6" localSheetId="0">[31]Análisis!#REF!</definedName>
    <definedName name="Rest.Coc.V6">[31]Análisis!#REF!</definedName>
    <definedName name="Rest.Coc.V7" localSheetId="0">[31]Análisis!#REF!</definedName>
    <definedName name="Rest.Coc.V7">[31]Análisis!#REF!</definedName>
    <definedName name="Rest.Coc.Zc" localSheetId="0">[31]Análisis!#REF!</definedName>
    <definedName name="Rest.Coc.Zc">[31]Análisis!#REF!</definedName>
    <definedName name="Rest.Coc.Zc1" localSheetId="0">[31]Análisis!#REF!</definedName>
    <definedName name="Rest.Coc.Zc1">[31]Análisis!#REF!</definedName>
    <definedName name="Rest.Coc.Zc2" localSheetId="0">[31]Análisis!#REF!</definedName>
    <definedName name="Rest.Coc.Zc2">[31]Análisis!#REF!</definedName>
    <definedName name="Rest.Coc.Zc3" localSheetId="0">[31]Análisis!#REF!</definedName>
    <definedName name="Rest.Coc.Zc3">[31]Análisis!#REF!</definedName>
    <definedName name="Rest.Coc.Zc4" localSheetId="0">[31]Análisis!#REF!</definedName>
    <definedName name="Rest.Coc.Zc4">[31]Análisis!#REF!</definedName>
    <definedName name="Rest.Coc.Zc5" localSheetId="0">[31]Análisis!#REF!</definedName>
    <definedName name="Rest.Coc.Zc5">[31]Análisis!#REF!</definedName>
    <definedName name="Rest.Coc.Zc6" localSheetId="0">[31]Análisis!#REF!</definedName>
    <definedName name="Rest.Coc.Zc6">[31]Análisis!#REF!</definedName>
    <definedName name="Rest.Coc.Zc7" localSheetId="0">[31]Análisis!#REF!</definedName>
    <definedName name="Rest.Coc.Zc7">[31]Análisis!#REF!</definedName>
    <definedName name="Rest.Esp.Col.C1" localSheetId="0">[31]Análisis!#REF!</definedName>
    <definedName name="Rest.Esp.Col.C1">[31]Análisis!#REF!</definedName>
    <definedName name="Rest.Esp.Col.C2" localSheetId="0">[31]Análisis!#REF!</definedName>
    <definedName name="Rest.Esp.Col.C2">[31]Análisis!#REF!</definedName>
    <definedName name="Rest.Esp.Col.C3" localSheetId="0">[31]Análisis!#REF!</definedName>
    <definedName name="Rest.Esp.Col.C3">[31]Análisis!#REF!</definedName>
    <definedName name="Rest.Esp.Col.C4" localSheetId="0">[31]Análisis!#REF!</definedName>
    <definedName name="Rest.Esp.Col.C4">[31]Análisis!#REF!</definedName>
    <definedName name="Rest.Esp.Col.Cc" localSheetId="0">[31]Análisis!#REF!</definedName>
    <definedName name="Rest.Esp.Col.Cc">[31]Análisis!#REF!</definedName>
    <definedName name="Rest.Esp.Losa.Techo" localSheetId="0">[31]Análisis!#REF!</definedName>
    <definedName name="Rest.Esp.Losa.Techo">[31]Análisis!#REF!</definedName>
    <definedName name="Rest.Esp.Viga.V1" localSheetId="0">[31]Análisis!#REF!</definedName>
    <definedName name="Rest.Esp.Viga.V1">[31]Análisis!#REF!</definedName>
    <definedName name="Rest.Esp.Viga.V2" localSheetId="0">[31]Análisis!#REF!</definedName>
    <definedName name="Rest.Esp.Viga.V2">[31]Análisis!#REF!</definedName>
    <definedName name="Rest.Esp.Viga.V3" localSheetId="0">[31]Análisis!#REF!</definedName>
    <definedName name="Rest.Esp.Viga.V3">[31]Análisis!#REF!</definedName>
    <definedName name="Rest.Esp.Viga.V4R" localSheetId="0">[31]Análisis!#REF!</definedName>
    <definedName name="Rest.Esp.Viga.V4R">[31]Análisis!#REF!</definedName>
    <definedName name="Rest.Esp.Viga.V5" localSheetId="0">[31]Análisis!#REF!</definedName>
    <definedName name="Rest.Esp.Viga.V5">[31]Análisis!#REF!</definedName>
    <definedName name="Rest.Esp.Viga.V6R" localSheetId="0">[31]Análisis!#REF!</definedName>
    <definedName name="Rest.Esp.Viga.V6R">[31]Análisis!#REF!</definedName>
    <definedName name="Rest.Esp.Viga.V7R" localSheetId="0">[31]Análisis!#REF!</definedName>
    <definedName name="Rest.Esp.Viga.V7R">[31]Análisis!#REF!</definedName>
    <definedName name="Rest.Esp.Viga.V8R" localSheetId="0">[31]Análisis!#REF!</definedName>
    <definedName name="Rest.Esp.Viga.V8R">[31]Análisis!#REF!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[31]Análisis!#REF!</definedName>
    <definedName name="Rev.Marmol.Antillano">[31]Análisis!#REF!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[28]Análisis!$D$629</definedName>
    <definedName name="reves.marmol" localSheetId="0">#REF!</definedName>
    <definedName name="reves.marmol">#REF!</definedName>
    <definedName name="Reves.Piedra.caliza">[28]Análisis!$D$645</definedName>
    <definedName name="Revest.Ceram.Importada" localSheetId="0">#REF!</definedName>
    <definedName name="Revest.Ceram.Importada">#REF!</definedName>
    <definedName name="Revest.Cerám.Mezc.Antillana" localSheetId="0">[31]Análisis!#REF!</definedName>
    <definedName name="Revest.Cerám.Mezc.Antillana">[31]Análisis!#REF!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[28]Análisis!$D$638</definedName>
    <definedName name="Revest.Loseta.cem.Pulido" localSheetId="0">#REF!</definedName>
    <definedName name="Revest.Loseta.cem.Pulido">#REF!</definedName>
    <definedName name="Revest.marmol">[28]Análisis!$D$591</definedName>
    <definedName name="Revest.Mármol.Tipo.B.30x60" localSheetId="0">#REF!</definedName>
    <definedName name="Revest.Mármol.Tipo.B.30x60">#REF!</definedName>
    <definedName name="Revest.Porcelanato30x60">[28]Análisis!$D$610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 localSheetId="0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[28]Resumen!$D$24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'[30]M.O.'!$C$12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[48]Insumos!$L$30</definedName>
    <definedName name="SUB" localSheetId="0">[77]presupuesto!#REF!</definedName>
    <definedName name="SUB">[77]presupuesto!#REF!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'[78]Laurel(OBINSA)'!$H$107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[28]Análisis!$D$365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'LISTA '!$5:$11</definedName>
    <definedName name="_xlnm.Print_Titles">#N/A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[48]Insumos!$L$31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[45]EQUIPOS!$D$14</definedName>
    <definedName name="tractorm" localSheetId="0">'[20]Listado Equipos a utilizar'!#REF!</definedName>
    <definedName name="tractorm">'[20]Listado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[46]Ins!$E$660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'[27]Resumen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>'[79]Ins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[27]Materiales!#REF!</definedName>
    <definedName name="truct">[27]Materiales!#REF!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[80]MO!$B$11</definedName>
    <definedName name="ud">[8]exteriores!$D$66</definedName>
    <definedName name="uh" localSheetId="0">[31]Análisis!#REF!</definedName>
    <definedName name="uh">[31]Análisis!#REF!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'[52]Costos Mano de Obra'!$O$42</definedName>
    <definedName name="USOSMADERA" localSheetId="0">#REF!</definedName>
    <definedName name="USOSMADERA">#REF!</definedName>
    <definedName name="v.c.fs.villa.1" localSheetId="0">[81]Cubicación!#REF!</definedName>
    <definedName name="v.c.fs.villa.1">[81]Cubicación!#REF!</definedName>
    <definedName name="v.c.fs.villa.10" localSheetId="0">[81]Cubicación!#REF!</definedName>
    <definedName name="v.c.fs.villa.10">[81]Cubicación!#REF!</definedName>
    <definedName name="v.c.fs.villa.11" localSheetId="0">[81]Cubicación!#REF!</definedName>
    <definedName name="v.c.fs.villa.11">[81]Cubicación!#REF!</definedName>
    <definedName name="v.c.fs.villa.12" localSheetId="0">[81]Cubicación!#REF!</definedName>
    <definedName name="v.c.fs.villa.12">[81]Cubicación!#REF!</definedName>
    <definedName name="v.c.fs.villa.13" localSheetId="0">[81]Cubicación!#REF!</definedName>
    <definedName name="v.c.fs.villa.13">[81]Cubicación!#REF!</definedName>
    <definedName name="v.c.fs.villa.14" localSheetId="0">[81]Cubicación!#REF!</definedName>
    <definedName name="v.c.fs.villa.14">[81]Cubicación!#REF!</definedName>
    <definedName name="v.c.fs.villa.15" localSheetId="0">[81]Cubicación!#REF!</definedName>
    <definedName name="v.c.fs.villa.15">[81]Cubicación!#REF!</definedName>
    <definedName name="v.c.fs.villa.16" localSheetId="0">[81]Cubicación!#REF!</definedName>
    <definedName name="v.c.fs.villa.16">[81]Cubicación!#REF!</definedName>
    <definedName name="v.c.fs.villa.17" localSheetId="0">[81]Cubicación!#REF!</definedName>
    <definedName name="v.c.fs.villa.17">[81]Cubicación!#REF!</definedName>
    <definedName name="v.c.fs.villa.18" localSheetId="0">[81]Cubicación!#REF!</definedName>
    <definedName name="v.c.fs.villa.18">[81]Cubicación!#REF!</definedName>
    <definedName name="v.c.fs.villa.2" localSheetId="0">[81]Cubicación!#REF!</definedName>
    <definedName name="v.c.fs.villa.2">[81]Cubicación!#REF!</definedName>
    <definedName name="v.c.fs.villa.3" localSheetId="0">[81]Cubicación!#REF!</definedName>
    <definedName name="v.c.fs.villa.3">[81]Cubicación!#REF!</definedName>
    <definedName name="v.c.fs.villa.4" localSheetId="0">[81]Cubicación!#REF!</definedName>
    <definedName name="v.c.fs.villa.4">[81]Cubicación!#REF!</definedName>
    <definedName name="v.c.fs.villa.5" localSheetId="0">[81]Cubicación!#REF!</definedName>
    <definedName name="v.c.fs.villa.5">[81]Cubicación!#REF!</definedName>
    <definedName name="v.c.fs.villa.6" localSheetId="0">[81]Cubicación!#REF!</definedName>
    <definedName name="v.c.fs.villa.6">[81]Cubicación!#REF!</definedName>
    <definedName name="v.c.fs.villa.7" localSheetId="0">[81]Cubicación!#REF!</definedName>
    <definedName name="v.c.fs.villa.7">[81]Cubicación!#REF!</definedName>
    <definedName name="v.c.fs.villa.8" localSheetId="0">[81]Cubicación!#REF!</definedName>
    <definedName name="v.c.fs.villa.8">[81]Cubicación!#REF!</definedName>
    <definedName name="v.c.fs.villa.9" localSheetId="0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 localSheetId="0">[81]Cubicación!#REF!</definedName>
    <definedName name="v.p.fs.villa.1">[81]Cubicación!#REF!</definedName>
    <definedName name="v.p.fs.villa.10" localSheetId="0">[81]Cubicación!#REF!</definedName>
    <definedName name="v.p.fs.villa.10">[81]Cubicación!#REF!</definedName>
    <definedName name="v.p.fs.villa.11" localSheetId="0">[81]Cubicación!#REF!</definedName>
    <definedName name="v.p.fs.villa.11">[81]Cubicación!#REF!</definedName>
    <definedName name="v.p.fs.villa.12" localSheetId="0">[81]Cubicación!#REF!</definedName>
    <definedName name="v.p.fs.villa.12">[81]Cubicación!#REF!</definedName>
    <definedName name="v.p.fs.villa.13" localSheetId="0">[81]Cubicación!#REF!</definedName>
    <definedName name="v.p.fs.villa.13">[81]Cubicación!#REF!</definedName>
    <definedName name="v.p.fs.villa.14" localSheetId="0">[81]Cubicación!#REF!</definedName>
    <definedName name="v.p.fs.villa.14">[81]Cubicación!#REF!</definedName>
    <definedName name="v.p.fs.villa.15" localSheetId="0">[81]Cubicación!#REF!</definedName>
    <definedName name="v.p.fs.villa.15">[81]Cubicación!#REF!</definedName>
    <definedName name="v.p.fs.villa.16" localSheetId="0">[81]Cubicación!#REF!</definedName>
    <definedName name="v.p.fs.villa.16">[81]Cubicación!#REF!</definedName>
    <definedName name="v.p.fs.villa.17" localSheetId="0">[81]Cubicación!#REF!</definedName>
    <definedName name="v.p.fs.villa.17">[81]Cubicación!#REF!</definedName>
    <definedName name="v.p.fs.villa.18" localSheetId="0">[81]Cubicación!#REF!</definedName>
    <definedName name="v.p.fs.villa.18">[81]Cubicación!#REF!</definedName>
    <definedName name="v.p.fs.villa.2" localSheetId="0">[81]Cubicación!#REF!</definedName>
    <definedName name="v.p.fs.villa.2">[81]Cubicación!#REF!</definedName>
    <definedName name="v.p.fs.villa.3" localSheetId="0">[81]Cubicación!#REF!</definedName>
    <definedName name="v.p.fs.villa.3">[81]Cubicación!#REF!</definedName>
    <definedName name="v.p.fs.villa.4" localSheetId="0">[81]Cubicación!#REF!</definedName>
    <definedName name="v.p.fs.villa.4">[81]Cubicación!#REF!</definedName>
    <definedName name="v.p.fs.villa.5" localSheetId="0">[81]Cubicación!#REF!</definedName>
    <definedName name="v.p.fs.villa.5">[81]Cubicación!#REF!</definedName>
    <definedName name="v.p.fs.villa.6" localSheetId="0">[81]Cubicación!#REF!</definedName>
    <definedName name="v.p.fs.villa.6">[81]Cubicación!#REF!</definedName>
    <definedName name="v.p.fs.villa.7" localSheetId="0">[81]Cubicación!#REF!</definedName>
    <definedName name="v.p.fs.villa.7">[81]Cubicación!#REF!</definedName>
    <definedName name="v.p.fs.villa.8" localSheetId="0">[81]Cubicación!#REF!</definedName>
    <definedName name="v.p.fs.villa.8">[81]Cubicación!#REF!</definedName>
    <definedName name="v.p.fs.villa.9" localSheetId="0">[81]Cubicación!#REF!</definedName>
    <definedName name="v.p.fs.villa.9">[81]Cubicación!#REF!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[31]Análisis!#REF!</definedName>
    <definedName name="ventana.Francesa">[31]Análisis!#REF!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[31]Análisis!#REF!</definedName>
    <definedName name="Viga">[31]Análisis!#REF!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[50]Análisis!$D$525</definedName>
    <definedName name="Viga.Amarre.20x30" localSheetId="0">#REF!</definedName>
    <definedName name="Viga.Amarre.20x30">#REF!</definedName>
    <definedName name="Viga.amarre.2do.N">[51]Análisis!$D$653</definedName>
    <definedName name="Viga.Amarre.Comedor" localSheetId="0">#REF!</definedName>
    <definedName name="Viga.Amarre.Comedor">#REF!</definedName>
    <definedName name="Viga.Amarre.Dintel" localSheetId="0">[31]Análisis!#REF!</definedName>
    <definedName name="Viga.Amarre.Dintel">[31]Análisis!#REF!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[28]Análisis!$D$138</definedName>
    <definedName name="Viga.Amarre.Piso.Casino" localSheetId="0">[31]Análisis!#REF!</definedName>
    <definedName name="Viga.Amarre.Piso.Casino">[31]Análisis!#REF!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[31]Análisis!#REF!</definedName>
    <definedName name="Viga.Amarre20x28">[31]Análisis!#REF!</definedName>
    <definedName name="Viga.Amarre2doN" localSheetId="0">#REF!</definedName>
    <definedName name="Viga.Amarre2doN">#REF!</definedName>
    <definedName name="Viga.Antep.Discoteca" localSheetId="0">[31]Análisis!#REF!</definedName>
    <definedName name="Viga.Antep.Discoteca">[31]Análisis!#REF!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[31]Análisis!#REF!</definedName>
    <definedName name="Viga.Horm.Visto.Discoteca">[31]Análisis!#REF!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[28]Análisis!$D$200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[53]Análisis!#REF!</definedName>
    <definedName name="viga25x40.palapa">[53]Análisis!#REF!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[28]Análisis!$D$209</definedName>
    <definedName name="VigaV2.4toN.Mod.I" localSheetId="0">#REF!</definedName>
    <definedName name="VigaV2.4toN.Mod.I">#REF!</definedName>
    <definedName name="VigaV2.5.7.Presidenciales">[28]Análisis!$D$218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[57]analisis1!#REF!</definedName>
    <definedName name="VP">[57]analisis1!#REF!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[74]INS!$D$561</definedName>
    <definedName name="XXX" localSheetId="0">#REF!</definedName>
    <definedName name="XXX">#REF!</definedName>
    <definedName name="xxxx" localSheetId="0">#REF!</definedName>
    <definedName name="x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#REF!</definedName>
    <definedName name="YO">#REF!</definedName>
    <definedName name="YY" localSheetId="0">#REF!</definedName>
    <definedName name="YY">#REF!</definedName>
    <definedName name="YYYY" localSheetId="0">#REF!</definedName>
    <definedName name="YYYY">#REF!</definedName>
    <definedName name="z" localSheetId="0">comp [2]custo!$I$997:$J$997</definedName>
    <definedName name="z">comp [2]custo!$I$997:$J$997</definedName>
    <definedName name="ZA" localSheetId="0">#REF!</definedName>
    <definedName name="ZA">#REF!</definedName>
    <definedName name="Zabaleta">[43]Análisis!$N$988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[31]Análisis!#REF!</definedName>
    <definedName name="Zap.Col.Discot.">[31]Análisis!#REF!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[31]Análisis!#REF!</definedName>
    <definedName name="Zap.Columna">[31]Análisis!#REF!</definedName>
    <definedName name="Zap.Columna.Area.Noble" localSheetId="0">#REF!</definedName>
    <definedName name="Zap.Columna.Area.Noble">#REF!</definedName>
    <definedName name="Zap.columna.Casino" localSheetId="0">[31]Análisis!#REF!</definedName>
    <definedName name="Zap.columna.Casino">[31]Análisis!#REF!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[28]Análisis!$D$105</definedName>
    <definedName name="Zap.Escalera" localSheetId="0">#REF!</definedName>
    <definedName name="Zap.Escalera">#REF!</definedName>
    <definedName name="zap.M.ha.40cm.esp">[53]Análisis!$D$192</definedName>
    <definedName name="Zap.mur.H.A.">[51]Análisis!$D$163</definedName>
    <definedName name="Zap.muro.10.30x20.General" localSheetId="0">[31]Análisis!#REF!</definedName>
    <definedName name="Zap.muro.10.30x20.General">[31]Análisis!#REF!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[31]Análisis!#REF!</definedName>
    <definedName name="Zap.Muro.45x25.General">[31]Análisis!#REF!</definedName>
    <definedName name="Zap.muro.55x25.General" localSheetId="0">[31]Análisis!#REF!</definedName>
    <definedName name="Zap.muro.55x25.General">[31]Análisis!#REF!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[31]Análisis!#REF!</definedName>
    <definedName name="Zap.muro20General">[31]Análisis!#REF!</definedName>
    <definedName name="Zap.Muros.Cacino" localSheetId="0">[31]Análisis!#REF!</definedName>
    <definedName name="Zap.Muros.Cacino">[31]Análisis!#REF!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[28]Análisis!$D$120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D" localSheetId="0">#REF!</definedName>
    <definedName name="ZD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[36]Insumos!$E$91</definedName>
    <definedName name="Zoc.Marmol.Mezc.Antillana" localSheetId="0">[31]Análisis!#REF!</definedName>
    <definedName name="Zoc.Marmol.Mezc.Antillana">[31]Análisis!#REF!</definedName>
    <definedName name="Zoc.vibrazo.Blanco" localSheetId="0">#REF!</definedName>
    <definedName name="Zoc.vibrazo.Blanco">#REF!</definedName>
    <definedName name="Zocalo.Baldosin" localSheetId="0">[31]Análisis!#REF!</definedName>
    <definedName name="Zocalo.Baldosin">[31]Análisis!#REF!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[31]Análisis!#REF!</definedName>
    <definedName name="Zocalo.Ceram.Mezc.Antillana">[31]Análisis!#REF!</definedName>
    <definedName name="zocalo.ceramica" localSheetId="0">#REF!</definedName>
    <definedName name="zocalo.ceramica">#REF!</definedName>
    <definedName name="Zócalo.Ceramica">[82]Insumos!$E$80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[28]Análisis!$D$501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8" l="1"/>
  <c r="F79" i="18"/>
  <c r="F76" i="18"/>
  <c r="F34" i="18"/>
  <c r="F32" i="18"/>
  <c r="A38" i="18"/>
  <c r="A39" i="18" s="1"/>
  <c r="A40" i="18" s="1"/>
  <c r="A31" i="18"/>
  <c r="A32" i="18" s="1"/>
  <c r="A33" i="18" s="1"/>
  <c r="A34" i="18" s="1"/>
  <c r="A35" i="18" s="1"/>
  <c r="F112" i="18"/>
  <c r="F111" i="18"/>
  <c r="F108" i="18"/>
  <c r="F107" i="18"/>
  <c r="F106" i="18"/>
  <c r="F105" i="18"/>
  <c r="F104" i="18"/>
  <c r="F101" i="18"/>
  <c r="F100" i="18"/>
  <c r="F99" i="18"/>
  <c r="F98" i="18"/>
  <c r="F97" i="18"/>
  <c r="F94" i="18"/>
  <c r="A79" i="18"/>
  <c r="A80" i="18" s="1"/>
  <c r="A81" i="18" s="1"/>
  <c r="A73" i="18"/>
  <c r="A74" i="18" s="1"/>
  <c r="A75" i="18" s="1"/>
  <c r="A76" i="18" s="1"/>
  <c r="F83" i="18"/>
  <c r="F81" i="18"/>
  <c r="F75" i="18"/>
  <c r="F74" i="18"/>
  <c r="F73" i="18"/>
  <c r="F70" i="18"/>
  <c r="A67" i="18"/>
  <c r="A68" i="18" s="1"/>
  <c r="F68" i="18"/>
  <c r="F67" i="18"/>
  <c r="F64" i="18"/>
  <c r="F63" i="18"/>
  <c r="F62" i="18"/>
  <c r="F61" i="18"/>
  <c r="F60" i="18"/>
  <c r="F59" i="18"/>
  <c r="F58" i="18"/>
  <c r="F57" i="18"/>
  <c r="F56" i="18"/>
  <c r="A56" i="18" l="1"/>
  <c r="A57" i="18" s="1"/>
  <c r="A58" i="18" s="1"/>
  <c r="A59" i="18" s="1"/>
  <c r="A60" i="18" s="1"/>
  <c r="A61" i="18" s="1"/>
  <c r="A62" i="18" s="1"/>
  <c r="A63" i="18" s="1"/>
  <c r="A64" i="18" s="1"/>
  <c r="F53" i="18"/>
  <c r="F31" i="18" l="1"/>
  <c r="F38" i="18"/>
  <c r="F719" i="18" l="1"/>
  <c r="F71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75" i="18"/>
  <c r="F374" i="18"/>
  <c r="F373" i="18"/>
  <c r="F372" i="18"/>
  <c r="F371" i="18"/>
  <c r="F370" i="18"/>
  <c r="F369" i="18"/>
  <c r="F368" i="18"/>
  <c r="F367" i="18"/>
  <c r="F361" i="18"/>
  <c r="F360" i="18"/>
  <c r="F359" i="18"/>
  <c r="F356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1" i="18"/>
  <c r="F270" i="18"/>
  <c r="F269" i="18"/>
  <c r="F268" i="18"/>
  <c r="F267" i="18"/>
  <c r="F264" i="18"/>
  <c r="F263" i="18"/>
  <c r="F261" i="18"/>
  <c r="F260" i="18"/>
  <c r="F254" i="18"/>
  <c r="F253" i="18"/>
  <c r="F252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0" i="18"/>
  <c r="F119" i="18"/>
  <c r="F48" i="18"/>
  <c r="F47" i="18"/>
  <c r="F35" i="18"/>
  <c r="F33" i="18"/>
  <c r="F18" i="18"/>
  <c r="F17" i="18"/>
  <c r="F376" i="18" l="1"/>
  <c r="F198" i="18"/>
  <c r="F23" i="18"/>
  <c r="F24" i="18"/>
  <c r="F22" i="18"/>
  <c r="F27" i="18" l="1"/>
  <c r="F25" i="18" l="1"/>
  <c r="F26" i="18"/>
  <c r="A88" i="18"/>
  <c r="A89" i="18" s="1"/>
  <c r="A90" i="18" s="1"/>
  <c r="F39" i="18" l="1"/>
  <c r="A43" i="18"/>
  <c r="A44" i="18" s="1"/>
  <c r="A45" i="18" s="1"/>
  <c r="A46" i="18" s="1"/>
  <c r="A47" i="18" s="1"/>
  <c r="A48" i="18" s="1"/>
  <c r="A49" i="18" s="1"/>
  <c r="A50" i="18" s="1"/>
  <c r="A51" i="18" s="1"/>
  <c r="F40" i="18" l="1"/>
  <c r="F28" i="18" l="1"/>
  <c r="F441" i="18" l="1"/>
  <c r="F634" i="18"/>
  <c r="F635" i="18"/>
  <c r="C617" i="18" l="1"/>
  <c r="C643" i="18"/>
  <c r="C642" i="18"/>
  <c r="C641" i="18"/>
  <c r="C609" i="18"/>
  <c r="C601" i="18"/>
  <c r="C605" i="18" l="1"/>
  <c r="C272" i="18"/>
  <c r="F272" i="18" l="1"/>
  <c r="C265" i="18" l="1"/>
  <c r="F265" i="18" l="1"/>
  <c r="C123" i="18" l="1"/>
  <c r="F123" i="18" l="1"/>
  <c r="C124" i="18"/>
  <c r="D51" i="18"/>
  <c r="F51" i="18" l="1"/>
  <c r="F44" i="18" l="1"/>
  <c r="F43" i="18"/>
  <c r="F50" i="18"/>
  <c r="F45" i="18"/>
  <c r="F46" i="18"/>
  <c r="F49" i="18"/>
  <c r="D48" i="18"/>
  <c r="D46" i="18"/>
  <c r="D45" i="18"/>
  <c r="D44" i="18"/>
  <c r="F700" i="18"/>
  <c r="F699" i="18"/>
  <c r="F698" i="18"/>
  <c r="F692" i="18"/>
  <c r="F691" i="18"/>
  <c r="F690" i="18"/>
  <c r="C689" i="18"/>
  <c r="F685" i="18"/>
  <c r="C680" i="18"/>
  <c r="C679" i="18"/>
  <c r="F676" i="18"/>
  <c r="F674" i="18"/>
  <c r="F671" i="18"/>
  <c r="F670" i="18"/>
  <c r="F669" i="18"/>
  <c r="F668" i="18"/>
  <c r="F667" i="18"/>
  <c r="A667" i="18"/>
  <c r="A668" i="18" s="1"/>
  <c r="A669" i="18" s="1"/>
  <c r="A670" i="18" s="1"/>
  <c r="A671" i="18" s="1"/>
  <c r="F664" i="18"/>
  <c r="F663" i="18"/>
  <c r="F662" i="18"/>
  <c r="F661" i="18"/>
  <c r="F660" i="18"/>
  <c r="A660" i="18"/>
  <c r="A661" i="18" s="1"/>
  <c r="A662" i="18" s="1"/>
  <c r="A663" i="18" s="1"/>
  <c r="A664" i="18" s="1"/>
  <c r="F657" i="18"/>
  <c r="F656" i="18"/>
  <c r="F655" i="18"/>
  <c r="F654" i="18"/>
  <c r="F653" i="18"/>
  <c r="F650" i="18"/>
  <c r="F645" i="18"/>
  <c r="F644" i="18"/>
  <c r="F643" i="18"/>
  <c r="F642" i="18"/>
  <c r="F641" i="18"/>
  <c r="F640" i="18"/>
  <c r="F639" i="18"/>
  <c r="F638" i="18"/>
  <c r="F637" i="18"/>
  <c r="F636" i="18"/>
  <c r="F633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10" i="18"/>
  <c r="F609" i="18"/>
  <c r="F608" i="18"/>
  <c r="F607" i="18"/>
  <c r="F605" i="18"/>
  <c r="F606" i="18"/>
  <c r="F604" i="18"/>
  <c r="F603" i="18"/>
  <c r="F602" i="18"/>
  <c r="F601" i="18"/>
  <c r="F600" i="18"/>
  <c r="F599" i="18"/>
  <c r="F598" i="18"/>
  <c r="F597" i="18"/>
  <c r="F596" i="18"/>
  <c r="F595" i="18"/>
  <c r="F594" i="18"/>
  <c r="F593" i="18"/>
  <c r="F592" i="18"/>
  <c r="F591" i="18"/>
  <c r="F590" i="18"/>
  <c r="F589" i="18"/>
  <c r="F588" i="18"/>
  <c r="F587" i="18"/>
  <c r="F586" i="18"/>
  <c r="F585" i="18"/>
  <c r="F584" i="18"/>
  <c r="F583" i="18"/>
  <c r="F577" i="18"/>
  <c r="F576" i="18"/>
  <c r="F575" i="18"/>
  <c r="F574" i="18"/>
  <c r="F573" i="18"/>
  <c r="F572" i="18"/>
  <c r="F571" i="18"/>
  <c r="F570" i="18"/>
  <c r="F569" i="18"/>
  <c r="F568" i="18"/>
  <c r="F567" i="18"/>
  <c r="F565" i="18"/>
  <c r="F564" i="18"/>
  <c r="F563" i="18"/>
  <c r="F562" i="18"/>
  <c r="F561" i="18"/>
  <c r="F560" i="18"/>
  <c r="F559" i="18"/>
  <c r="F558" i="18"/>
  <c r="F557" i="18"/>
  <c r="F556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8" i="18"/>
  <c r="F517" i="18"/>
  <c r="F516" i="18"/>
  <c r="F511" i="18"/>
  <c r="F510" i="18"/>
  <c r="F509" i="18"/>
  <c r="F508" i="18"/>
  <c r="F507" i="18"/>
  <c r="F506" i="18"/>
  <c r="F505" i="18"/>
  <c r="F504" i="18"/>
  <c r="A504" i="18"/>
  <c r="A505" i="18" s="1"/>
  <c r="A506" i="18" s="1"/>
  <c r="A507" i="18" s="1"/>
  <c r="A508" i="18" s="1"/>
  <c r="A509" i="18" s="1"/>
  <c r="F503" i="18"/>
  <c r="F502" i="18"/>
  <c r="F501" i="18"/>
  <c r="F500" i="18"/>
  <c r="F499" i="18"/>
  <c r="F498" i="18"/>
  <c r="A498" i="18"/>
  <c r="F497" i="18"/>
  <c r="F496" i="18"/>
  <c r="F495" i="18"/>
  <c r="F494" i="18"/>
  <c r="F493" i="18"/>
  <c r="F492" i="18"/>
  <c r="F491" i="18"/>
  <c r="A491" i="18"/>
  <c r="A492" i="18" s="1"/>
  <c r="A493" i="18" s="1"/>
  <c r="A494" i="18" s="1"/>
  <c r="A495" i="18" s="1"/>
  <c r="F490" i="18"/>
  <c r="F489" i="18"/>
  <c r="F488" i="18"/>
  <c r="F483" i="18"/>
  <c r="F481" i="18"/>
  <c r="F480" i="18"/>
  <c r="F479" i="18"/>
  <c r="F478" i="18"/>
  <c r="F456" i="18"/>
  <c r="A428" i="18"/>
  <c r="A429" i="18" s="1"/>
  <c r="A430" i="18" s="1"/>
  <c r="A431" i="18" s="1"/>
  <c r="A432" i="18" s="1"/>
  <c r="A433" i="18" s="1"/>
  <c r="A434" i="18" s="1"/>
  <c r="A435" i="18" s="1"/>
  <c r="A436" i="18" s="1"/>
  <c r="A422" i="18"/>
  <c r="A423" i="18" s="1"/>
  <c r="A424" i="18" s="1"/>
  <c r="A425" i="18" s="1"/>
  <c r="A413" i="18"/>
  <c r="A414" i="18" s="1"/>
  <c r="A415" i="18" s="1"/>
  <c r="A416" i="18" s="1"/>
  <c r="A417" i="18" s="1"/>
  <c r="A418" i="18" s="1"/>
  <c r="A419" i="18" s="1"/>
  <c r="A399" i="18"/>
  <c r="A400" i="18" s="1"/>
  <c r="A401" i="18" s="1"/>
  <c r="A402" i="18" s="1"/>
  <c r="A403" i="18" s="1"/>
  <c r="A404" i="18" s="1"/>
  <c r="A405" i="18" s="1"/>
  <c r="A406" i="18" s="1"/>
  <c r="A394" i="18"/>
  <c r="A395" i="18" s="1"/>
  <c r="A396" i="18" s="1"/>
  <c r="A385" i="18"/>
  <c r="A386" i="18" s="1"/>
  <c r="A387" i="18" s="1"/>
  <c r="A388" i="18" s="1"/>
  <c r="A389" i="18" s="1"/>
  <c r="A390" i="18" s="1"/>
  <c r="A391" i="18" s="1"/>
  <c r="F358" i="18"/>
  <c r="F357" i="18"/>
  <c r="F354" i="18"/>
  <c r="A342" i="18"/>
  <c r="A343" i="18" s="1"/>
  <c r="A344" i="18" s="1"/>
  <c r="A345" i="18" s="1"/>
  <c r="F293" i="18"/>
  <c r="F255" i="18"/>
  <c r="F251" i="18"/>
  <c r="F227" i="18"/>
  <c r="F14" i="18"/>
  <c r="F256" i="18" l="1"/>
  <c r="F88" i="18"/>
  <c r="F124" i="18"/>
  <c r="F125" i="18" s="1"/>
  <c r="F266" i="18"/>
  <c r="F307" i="18" s="1"/>
  <c r="F362" i="18"/>
  <c r="F114" i="18"/>
  <c r="F85" i="18"/>
  <c r="C681" i="18"/>
  <c r="F646" i="18"/>
  <c r="F701" i="18"/>
  <c r="F578" i="18"/>
  <c r="F535" i="18"/>
  <c r="F679" i="18"/>
  <c r="F484" i="18"/>
  <c r="F512" i="18"/>
  <c r="F680" i="18"/>
  <c r="F689" i="18"/>
  <c r="F688" i="18"/>
  <c r="C682" i="18" l="1"/>
  <c r="F681" i="18"/>
  <c r="F19" i="18"/>
  <c r="F89" i="18"/>
  <c r="F682" i="18"/>
  <c r="F693" i="18"/>
  <c r="F90" i="18" l="1"/>
  <c r="F115" i="18" s="1"/>
  <c r="F695" i="18"/>
  <c r="F703" i="18" l="1"/>
  <c r="F707" i="18" s="1"/>
  <c r="F708" i="18" l="1"/>
  <c r="F709" i="18"/>
  <c r="F710" i="18"/>
  <c r="F711" i="18"/>
  <c r="F712" i="18"/>
  <c r="F713" i="18"/>
  <c r="F715" i="18"/>
  <c r="F716" i="18"/>
  <c r="F717" i="18"/>
  <c r="F714" i="18"/>
  <c r="F704" i="18"/>
  <c r="F720" i="18" l="1"/>
  <c r="F722" i="18" s="1"/>
</calcChain>
</file>

<file path=xl/sharedStrings.xml><?xml version="1.0" encoding="utf-8"?>
<sst xmlns="http://schemas.openxmlformats.org/spreadsheetml/2006/main" count="1125" uniqueCount="596">
  <si>
    <t xml:space="preserve">No. </t>
  </si>
  <si>
    <t>CANTIDAD</t>
  </si>
  <si>
    <t>UD</t>
  </si>
  <si>
    <t>M</t>
  </si>
  <si>
    <t>MOVIMIENTO DE TIERRA:</t>
  </si>
  <si>
    <t>PA</t>
  </si>
  <si>
    <t>VARIOS</t>
  </si>
  <si>
    <t>B</t>
  </si>
  <si>
    <t>SUB-TOTAL GENERAL</t>
  </si>
  <si>
    <t>GASTOS INDIRECTOS</t>
  </si>
  <si>
    <t>TOTAL GASTOS INDIRECTOS</t>
  </si>
  <si>
    <t>SUMINISTRO DE:</t>
  </si>
  <si>
    <t xml:space="preserve">MANO DE OBRA </t>
  </si>
  <si>
    <t>USO BOMBAS DE ACHIQUE</t>
  </si>
  <si>
    <t>Ud</t>
  </si>
  <si>
    <t>Excavación material compacto con equipo</t>
  </si>
  <si>
    <t>Regularización de zanjas</t>
  </si>
  <si>
    <t xml:space="preserve">Relleno compactado c/compactador mecánico en capas de 0.20 m </t>
  </si>
  <si>
    <t>Bote de material c/camión d=5 km (incluye esparcimiento en botadero)</t>
  </si>
  <si>
    <t>Achique Ø3" (5,5 HP)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</si>
  <si>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</si>
  <si>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</si>
  <si>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</si>
  <si>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</si>
  <si>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</si>
  <si>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Coupling 1" PVC</t>
  </si>
  <si>
    <t>Coupling Ø2" PVC</t>
  </si>
  <si>
    <t>Junta mecánica tipo Dresser Ø3" 150 PSI</t>
  </si>
  <si>
    <t>Maestro plomero (1H)</t>
  </si>
  <si>
    <t>Peon (2H)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</si>
  <si>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</si>
  <si>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</si>
  <si>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</si>
  <si>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</si>
  <si>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</si>
  <si>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</si>
  <si>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Imprevistos</t>
  </si>
  <si>
    <t>CODIA</t>
  </si>
  <si>
    <t>Medida de Compensación Ambiental</t>
  </si>
  <si>
    <t>SUMINISTRO DE TUBERÍAS</t>
  </si>
  <si>
    <t>COLOCACIÓN DE TUBERÍAS</t>
  </si>
  <si>
    <t>DEMOLICIÓN Y BOTE DE:</t>
  </si>
  <si>
    <t>REPOSICIÓN DE:</t>
  </si>
  <si>
    <t>REPARACIÓN DE SERVICIOS EXISTENTES</t>
  </si>
  <si>
    <t>SUMINISTRO TUBERÍAS</t>
  </si>
  <si>
    <r>
      <t>M</t>
    </r>
    <r>
      <rPr>
        <sz val="10"/>
        <rFont val="Calibri"/>
        <family val="2"/>
      </rPr>
      <t>³</t>
    </r>
  </si>
  <si>
    <t>Contén</t>
  </si>
  <si>
    <t>Meses</t>
  </si>
  <si>
    <t>DESCRIPCIÓN</t>
  </si>
  <si>
    <t>REGISTROS PREFABRICADOS  (INCLUYE TAPA EN GRP O POLIETILENO) VER DETALLE DE PLANO</t>
  </si>
  <si>
    <t>Días</t>
  </si>
  <si>
    <r>
      <t>M</t>
    </r>
    <r>
      <rPr>
        <sz val="10"/>
        <rFont val="Calibri"/>
        <family val="2"/>
      </rPr>
      <t>²</t>
    </r>
  </si>
  <si>
    <t>ACOMETIDAS DOMICILIARIAS</t>
  </si>
  <si>
    <t>I</t>
  </si>
  <si>
    <t>MATERIAL FILTRANTE</t>
  </si>
  <si>
    <t>SUMINISTRO DE MATERIAL</t>
  </si>
  <si>
    <t>9.1.1</t>
  </si>
  <si>
    <t>9.1.2</t>
  </si>
  <si>
    <t>9.1.3</t>
  </si>
  <si>
    <t>9.1.4</t>
  </si>
  <si>
    <t>Visitas</t>
  </si>
  <si>
    <t>A</t>
  </si>
  <si>
    <t>TOTAL FASE A</t>
  </si>
  <si>
    <t>M³E</t>
  </si>
  <si>
    <t>Suministro y colocación de Asfalto e=2" (incluye Riego de Adherencia)</t>
  </si>
  <si>
    <t>Imprimación Sencilla</t>
  </si>
  <si>
    <t>Puesta en Marcha y Estabilización  del Sistema</t>
  </si>
  <si>
    <t xml:space="preserve">De Ø8" PVC SDR-32.5  </t>
  </si>
  <si>
    <t xml:space="preserve">De Ø12" PVC SDR-32.5  </t>
  </si>
  <si>
    <t xml:space="preserve">De Ø16" PVC SDR-32.5  </t>
  </si>
  <si>
    <t xml:space="preserve">De 1.00 a 1.50 m </t>
  </si>
  <si>
    <t xml:space="preserve">De 2.01 a 2.50 m </t>
  </si>
  <si>
    <t xml:space="preserve">De 2.51 a 3.00 m </t>
  </si>
  <si>
    <t xml:space="preserve">De 3.01 a 3.50 m </t>
  </si>
  <si>
    <t xml:space="preserve">De 3.51 a 4.00 m </t>
  </si>
  <si>
    <t xml:space="preserve">De 1.51 a 2.00 m </t>
  </si>
  <si>
    <t>Transporte de Asfalto, distancia aproximada de 40 km</t>
  </si>
  <si>
    <t>ENTIBADOS PARA PROFUNDIDADES MAYORES A 2.50 M</t>
  </si>
  <si>
    <t>REPLANTEO Y CONTROL TOPOGRÁFICO</t>
  </si>
  <si>
    <t>VALOR RD$</t>
  </si>
  <si>
    <t>P.U. RD$</t>
  </si>
  <si>
    <t>Asiento de arena (suministro y colocación)</t>
  </si>
  <si>
    <t xml:space="preserve">De Ø8" PVC SDR-32.5 con J/G  + 3% de pérdida por campana </t>
  </si>
  <si>
    <t xml:space="preserve">De Ø12" PVC SDR-32.5 con J/G  + 4% de pérdida por campana </t>
  </si>
  <si>
    <t xml:space="preserve">De Ø16" PVC SDR-32.5 con J/G  + 5% de pérdida por campana </t>
  </si>
  <si>
    <t xml:space="preserve">De Ø16" PVC SDR-26  con J/G + 5% de pérdida por campana </t>
  </si>
  <si>
    <t xml:space="preserve">De Ø12" PVC SDR-26  con J/G + 4% de pérdida por campana </t>
  </si>
  <si>
    <t>Acera ancho 1.00 m</t>
  </si>
  <si>
    <t>De 8" x 4" PVC SDR-32.5</t>
  </si>
  <si>
    <t>De 8" x 6" PVC SDR-32.5</t>
  </si>
  <si>
    <t>REPOSICIÓN CANALETA ENCACHADA e=0.20 m (SUJETO A LA APROBACIÓN DE LA SUPERVISIÓN)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</si>
  <si>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</si>
  <si>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Hr</t>
  </si>
  <si>
    <t>Coupling ¾" PVC</t>
  </si>
  <si>
    <t>Coupling Ø½" PVC</t>
  </si>
  <si>
    <t>TOTAL GENERAL EN RD$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</si>
  <si>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de 16'x 10', impresión Full Color, conteniendo logo de INAPA, nombre del proyecto y contratista. Estructura en tubos galvanizados 1 ½" x 1 ½" y soportes en tubo cuadrado de 4"x4"</t>
    </r>
  </si>
  <si>
    <t>CAÍDAS EN TUBERÍA DE Ø8" PVC SDR-32.5 1.00 A 2.00 M</t>
  </si>
  <si>
    <t>Corte de asfalto c/disco e= 2" ambos lados</t>
  </si>
  <si>
    <t>Remoción de asfalto e= 2"</t>
  </si>
  <si>
    <t>Z</t>
  </si>
  <si>
    <t>TOTAL FASE Z</t>
  </si>
  <si>
    <t>TORRE DE PARTICIÓN Y DESAGÜE COLECTOR</t>
  </si>
  <si>
    <t>PRELIMINARES</t>
  </si>
  <si>
    <t>MOVIMIENTO DE TIERRA</t>
  </si>
  <si>
    <t>Excavación material compacto c/equipo CAT-416 o similar</t>
  </si>
  <si>
    <t>M³N</t>
  </si>
  <si>
    <t>Suministro de material de mina para relleno D=15 km (Sujeto aprobación por la supervisión)</t>
  </si>
  <si>
    <t>Relleno compactado c/compactador mecánico en capas de 0.20m</t>
  </si>
  <si>
    <t>M³C</t>
  </si>
  <si>
    <t>Bote de material c/camión D=5km (incluye carguío y esparcimiento en botadero)</t>
  </si>
  <si>
    <t>HORMIGÓN ARMADO F'c=280 kg/cm² EN:</t>
  </si>
  <si>
    <t>Losa de Fondo e=0.30m - 2.34 qq/m³</t>
  </si>
  <si>
    <t>M³</t>
  </si>
  <si>
    <t>Losa de Fondo e=0.30m - 1.75 qq/m³</t>
  </si>
  <si>
    <t>Muros de 0.30m - 2.20 qq/m³</t>
  </si>
  <si>
    <t>Muros de 0.20m - 2.81 qq/m³</t>
  </si>
  <si>
    <t>Muros de 0.15m - 2.61 qq/m³</t>
  </si>
  <si>
    <t>Viga (0.20m x 1.10m) - 4.00 qq/m³</t>
  </si>
  <si>
    <t>Losa Intermedia e=0.20m - 3.30 qq/m³</t>
  </si>
  <si>
    <t>HOMIRGÓN DE NIVELACIÓN F'c=100 kg/cm² (e=0.05m)</t>
  </si>
  <si>
    <t>TERMINACIÓN DE SUPERFICIE</t>
  </si>
  <si>
    <t>Pañete interior pulido</t>
  </si>
  <si>
    <t>M²</t>
  </si>
  <si>
    <t xml:space="preserve">Pañete exterior </t>
  </si>
  <si>
    <t>Fino de losa de fondo pulido</t>
  </si>
  <si>
    <t>Cantos</t>
  </si>
  <si>
    <t>SUMINISTRO Y COLOCACIÓN DE TUBERÍA Y PIEZAS ESPECIALES DESDE ENTRADA A PLANTA HASTA TORRE DE PARTICIÓN</t>
  </si>
  <si>
    <t>Tubería PVC Ø20" (SDR-26) c/J.G. + 6% Pérdida por Campana(Tubería desde entrada a Torre de Partición)</t>
  </si>
  <si>
    <t>Tubería Acero Ø20" SCH-20</t>
  </si>
  <si>
    <t>Tee de Ø20" x Ø20" Acero SCH-40 (A colocar en la interconexión de tubería de entrada a Planta)</t>
  </si>
  <si>
    <t>Ampliación de Ø16" @ Ø20" Acero SCH-40</t>
  </si>
  <si>
    <t>Ampliación de Ø12" @ Ø20" Acero SCH-40</t>
  </si>
  <si>
    <t xml:space="preserve">Codo de Ø20" x 90º Acero SCH-40 </t>
  </si>
  <si>
    <t>Abrazaderas y pernos para anclar Tubería de Acero</t>
  </si>
  <si>
    <t>P.A.</t>
  </si>
  <si>
    <t>SUMINISTRO E INSTALACIÓN DE:</t>
  </si>
  <si>
    <t>Tubería Acero Ø16" SCH-40 (Interconexión con Reactores)</t>
  </si>
  <si>
    <t>Escalera metálica tipo gato con pasamanos de tubo acero de 2", peldaños de tubo acero de 1" (según detalle de diseño)</t>
  </si>
  <si>
    <t>Pasarela de tola reforzada y barandas en H.G. de 2" (según detalle de diseño)</t>
  </si>
  <si>
    <t>Rejilla en Acero Inoxidable con barrotes de Ø1/2" separados a 1" (1.28m x 1.10m)</t>
  </si>
  <si>
    <t>REGISTRO VÁLVULA DE PURGA Ø12"</t>
  </si>
  <si>
    <t>9.2.1</t>
  </si>
  <si>
    <t>Losa de Fondo e=0.25m - 1.65 qq/m³</t>
  </si>
  <si>
    <t>9.2.2</t>
  </si>
  <si>
    <t>9.4.1</t>
  </si>
  <si>
    <t>9.4.2</t>
  </si>
  <si>
    <t>9.4.3</t>
  </si>
  <si>
    <t>9.6.1</t>
  </si>
  <si>
    <t>Tubería de Ø12" PVC (SDR-26) c/J.G. + 4% de pérdida por campana (Tubería de Interconexión con la Torre de Partición)</t>
  </si>
  <si>
    <t>9.6.2</t>
  </si>
  <si>
    <t>Válvula de Compuerta Ø12" 150 PSI, Platillada (Completa) (Incluye válvula, Niple platillado, tornillos, tuercas, arandelas, juntas de goma y juntas tipo Dresser)</t>
  </si>
  <si>
    <t>9.6.3</t>
  </si>
  <si>
    <t>Rejilla Desbaste en Acero Inoxidable con barrotes de Ø1/2" separados a 2.50cm (0.90m x 1.20m)</t>
  </si>
  <si>
    <t>9.6.4</t>
  </si>
  <si>
    <t>Bandeja escurridora de Acero Inoxidable con orificio de Ø1/2" (0.90m x 0.45m)</t>
  </si>
  <si>
    <t>9.6.5</t>
  </si>
  <si>
    <t>Escalera metálica tipo gato con peldaños de tubo acero de 1" (según detalle de diseño)</t>
  </si>
  <si>
    <t xml:space="preserve">REACTOR ANAEROBICO </t>
  </si>
  <si>
    <t>Relleno compactado c/compactador mecánico en capas de 0.20m con material de excavacion</t>
  </si>
  <si>
    <t>HORMIGON ARMADO INDUSTRIAL F'c=280 kg/cm² EN:</t>
  </si>
  <si>
    <t>Hormigón de nivelación e=0.05m, f´c=140 kg/cm²</t>
  </si>
  <si>
    <t>Losa de Cimentación e=0.40m - 1.72 qq/m³</t>
  </si>
  <si>
    <t>Losa fondo en voladizo e= 0.25 m - 3.17 qq/m³</t>
  </si>
  <si>
    <t>Columna 0.30x0.80 (soporte campana) - 6.57qq/m³</t>
  </si>
  <si>
    <t>Viga 0.30x0.50 - 2.83 qq/m³</t>
  </si>
  <si>
    <t>Mensula de apoyo de tuberia -  7.87 qq/m³</t>
  </si>
  <si>
    <t>Campana e=0.20 m, (muros y losas) - 2.96 qq/m³</t>
  </si>
  <si>
    <t>Muro e=0.20 m - 3.37 qq/m³</t>
  </si>
  <si>
    <t>Muro e=0.30 m - 4.24 qq/m³</t>
  </si>
  <si>
    <t>Muro e=0.40 m - 3.09 qq/m³</t>
  </si>
  <si>
    <t>Zapata escalera e=0.30m - 1.50 qq/m³</t>
  </si>
  <si>
    <t xml:space="preserve">Columna escalera C3 0.30x0.30 - 4.49 qq/m³  </t>
  </si>
  <si>
    <t>Rampa de escalera (incluye descanso) 0.15 - 3.33 qq/m³</t>
  </si>
  <si>
    <t>Viga apoyo descanso escalera 0.30x0.40 - 1.51 qq/m³</t>
  </si>
  <si>
    <t>Escalones H.S. (13 ud)</t>
  </si>
  <si>
    <t xml:space="preserve">TERMINACIÓN SUPERFICIES </t>
  </si>
  <si>
    <t xml:space="preserve">Fraguache </t>
  </si>
  <si>
    <t>Pañete exterior</t>
  </si>
  <si>
    <t xml:space="preserve">M </t>
  </si>
  <si>
    <t>Pintura acrílica (Incl. base blanca)</t>
  </si>
  <si>
    <t>INSTALACIÓN TUBERIAS Y PIEZAS EN INTERIOR (SUMINISTRO Y COLOCACIÓN)</t>
  </si>
  <si>
    <t>Tubería Ø8" PVC SDR-26</t>
  </si>
  <si>
    <t>Tubería de Ø6" PVC SDR-26 (Incluye mano de obra para perforaciones de Ø3" cada 2m)</t>
  </si>
  <si>
    <t>Tubería Ø2" PVC SDR-26</t>
  </si>
  <si>
    <t>Codo Ø8"x90° PVC</t>
  </si>
  <si>
    <t>Codo Ø6"x90° PVC</t>
  </si>
  <si>
    <t>Codo Ø2"x90° PVC</t>
  </si>
  <si>
    <t>Tee Ø8"x8" PVC</t>
  </si>
  <si>
    <t>Tee Ø6"x6" PVC</t>
  </si>
  <si>
    <t>Tee Ø2"xØ2" PVC</t>
  </si>
  <si>
    <t>Cruz Ø8" PVC</t>
  </si>
  <si>
    <t>Cruz Ø2" PVC</t>
  </si>
  <si>
    <t>Tapón Ø2" PVC</t>
  </si>
  <si>
    <t>Reducción Ø8"X6"</t>
  </si>
  <si>
    <t>Válvulas de compuerta Ø8" H.F. platillada completa (Incluye Niple platillado, tornillos, tuercas, junta Dresser y junta de goma)</t>
  </si>
  <si>
    <t>Junta mecánica Dresser de Ø8"</t>
  </si>
  <si>
    <t>Abrazaderas</t>
  </si>
  <si>
    <t>Pernos para abrazadera</t>
  </si>
  <si>
    <t>Colgaderas para tubería Ø8"</t>
  </si>
  <si>
    <t>SUB-TOTAL B</t>
  </si>
  <si>
    <t>LAGUNA DE TRATAMIENTO FACULTATIVA</t>
  </si>
  <si>
    <t>MOVIMIENTO  DE TIERRA:</t>
  </si>
  <si>
    <t>Excavación material compacto c/equipo CAT-416 o similar (conformación de laguna)</t>
  </si>
  <si>
    <t>REVESTIMIENTO FONDO Y TALUD</t>
  </si>
  <si>
    <t>Confección de juntas de construcción de Ø3/4" de espesor con refuerzo transversal de varillas lisas Ø1/2"x0.50m de longitud @0.30m colocada al centro y sellante / aislante y espuma de polietileno (Baker Rod)</t>
  </si>
  <si>
    <t>Terminación frotada en talud</t>
  </si>
  <si>
    <t>TRABAJOS EXTERIOR DE LA LAGUNA</t>
  </si>
  <si>
    <t>HORMIGON ARMADO F´C=280kg/cm²  INDUSTRIAL EN:</t>
  </si>
  <si>
    <t>Losa en fondo e=0.25 - 1.40  qq/m³</t>
  </si>
  <si>
    <t>Muros 0.15 - 2.38 qq/m³</t>
  </si>
  <si>
    <t>Hormigón de limpieza f'c=140 kg/cm²,  e=0.05m</t>
  </si>
  <si>
    <t>TERMINACIÓN SUPERFICIE:</t>
  </si>
  <si>
    <t>Fraguache</t>
  </si>
  <si>
    <t>VERTEDOR DE SALIDA LAGUNA  L=10.15 M, 4.00 UD</t>
  </si>
  <si>
    <t>5.2.1</t>
  </si>
  <si>
    <t>Losa en fondo-0.25 - 1.40  qq/m³</t>
  </si>
  <si>
    <t>5.2.2</t>
  </si>
  <si>
    <t>Muros 0.15-2.38 qq/m³</t>
  </si>
  <si>
    <t>5.2.3</t>
  </si>
  <si>
    <t>5.3.1</t>
  </si>
  <si>
    <t>5.3.2</t>
  </si>
  <si>
    <t>5.3.3</t>
  </si>
  <si>
    <t>5.3.4</t>
  </si>
  <si>
    <t>5.3.5</t>
  </si>
  <si>
    <t>LECHO DE SECADO</t>
  </si>
  <si>
    <t>PRELIMINAR</t>
  </si>
  <si>
    <t>Visita</t>
  </si>
  <si>
    <t>Suministro de material de mina para relleno d=15 km (para conformación de  fondo)</t>
  </si>
  <si>
    <t>Relleno compactado C/compactador mecánico, en capa de 0.20 M.</t>
  </si>
  <si>
    <t>Bote de material con camión D= 5 KM (incluye carguío y esparcimiento en botadero)</t>
  </si>
  <si>
    <t>HORMIGÓN ARMADO F'c= 280 kg/cm² INDUSTRIAL EN:</t>
  </si>
  <si>
    <t>Hormigón de nivelación (H.S. F'c= 100 kg/cm²)</t>
  </si>
  <si>
    <t>Losa de fondo 0.30 -  1.70 qq/m³</t>
  </si>
  <si>
    <t>Muros 0.20 - 5.16 qq/m³</t>
  </si>
  <si>
    <t>Muros 0.25 - 3.84 qq/m²</t>
  </si>
  <si>
    <t>Losa disipadora 0.10  - 1.75 qq/m³</t>
  </si>
  <si>
    <t>TERMINACIÓN DE SUPERFICIE:</t>
  </si>
  <si>
    <t>INSTALACIONES</t>
  </si>
  <si>
    <t>MOVIMIENTO DE TIERRA PARA TUBERIA</t>
  </si>
  <si>
    <t>M³S</t>
  </si>
  <si>
    <t>SUMINISTRO Y COLOCACION DE</t>
  </si>
  <si>
    <t>Tubería de Ø8" PVC SDR-32.5 perforada</t>
  </si>
  <si>
    <t>Tubería de Ø8" PVC SDR-32.5 Salida de lodos</t>
  </si>
  <si>
    <t>Grava gruesa 1/2"@ 1"</t>
  </si>
  <si>
    <t>Grava fina ø3/8" @ 1/2"</t>
  </si>
  <si>
    <t xml:space="preserve">Arena </t>
  </si>
  <si>
    <t>COLOCACIÓN DE MATERIAL</t>
  </si>
  <si>
    <t>CONSTRUCCIÓN REGISTROS</t>
  </si>
  <si>
    <t>Registros desagüe prefabricados (H =1.50-2.00m)</t>
  </si>
  <si>
    <t>PLATEA DE ACOPIO DE LODOS</t>
  </si>
  <si>
    <t>Relleno compactado con equipos en capas de 0.20 m</t>
  </si>
  <si>
    <t>Bote de material c/camión  d=5 km (inc esparcimiento en botadero)</t>
  </si>
  <si>
    <t>TERMINACIÓN</t>
  </si>
  <si>
    <t>Blocks 6'' SNP</t>
  </si>
  <si>
    <t>Pañete general</t>
  </si>
  <si>
    <t>Piso de hormigón armado pulido, e=0.15m, f´c=210 kg/cm²</t>
  </si>
  <si>
    <t>DESINFECCIÓN</t>
  </si>
  <si>
    <t>CASETA DE DESINFECCIÓN</t>
  </si>
  <si>
    <t>REPLANTEO</t>
  </si>
  <si>
    <t>MOVIMIENTO DE TIERRRA</t>
  </si>
  <si>
    <t>Excavación material compacto a mano</t>
  </si>
  <si>
    <t>Relleno de reposición compactado</t>
  </si>
  <si>
    <t>HORMIGÓN ARMADO ( F´C=210 kg/cm² ) EN :</t>
  </si>
  <si>
    <t>Viga  de amarre inferior (0.20 x 0.20 ) - 3.94 qq/m³</t>
  </si>
  <si>
    <t>Viga de amarre intermedia (0.20 x 0.20 ) - 2.87 qq/m³</t>
  </si>
  <si>
    <t>Viga v2  de amarre superior (0.25 x 0.30 ) - 3.25 qq/m³</t>
  </si>
  <si>
    <t>Viga v1 (0.25 x 0.30 ) - 4.46 qq/m³</t>
  </si>
  <si>
    <t>Losa de techo 0.12 - 1.22 qq/m³</t>
  </si>
  <si>
    <t>MUROS DE BLOCK:</t>
  </si>
  <si>
    <t>Muro de bloques 8"  (3/8"@0.60 a cámara llena)</t>
  </si>
  <si>
    <t>Muro de bloques calado (tipo ventana )</t>
  </si>
  <si>
    <t>Fino de techo</t>
  </si>
  <si>
    <t>Zabaleta en techo</t>
  </si>
  <si>
    <t>Pintura acrílica ( inc. base blanca )</t>
  </si>
  <si>
    <t>SUMINISTRO E INSTALACIÓN DE VIGA RIEL EN TECHO:</t>
  </si>
  <si>
    <t>Viga W 8 x 21 H.N. L=30'</t>
  </si>
  <si>
    <t>Libra</t>
  </si>
  <si>
    <t>Angular 3/8' x 5" x 5" H.N.</t>
  </si>
  <si>
    <t>Pernos expansivo 3/4" x 4" (Incluye tuerca y arandela)</t>
  </si>
  <si>
    <t>Tornillo (A325) 3/4"x 1½"  (Incluye tuerca)</t>
  </si>
  <si>
    <t>Diferencial electrico 3 ton. 30' alzada</t>
  </si>
  <si>
    <t>Trole de carga 3 tonelada para vigas</t>
  </si>
  <si>
    <t>Mano de obra</t>
  </si>
  <si>
    <t>INSTALACIÓN ELÉCTRICA:</t>
  </si>
  <si>
    <t>Salida cenitales</t>
  </si>
  <si>
    <t>Salida interruptores sencillo</t>
  </si>
  <si>
    <t>Salida tomacorriente 120v doble</t>
  </si>
  <si>
    <t>Salidas Panel de Distribucción de 12/24 espacios c/breakers</t>
  </si>
  <si>
    <t>SISTEMA DE CLORACIÓN  Y DECLORACIÓN CON METALBISULFITO LIQUIDO</t>
  </si>
  <si>
    <t xml:space="preserve">Tinaco 150 gls </t>
  </si>
  <si>
    <t>Válvula de bola PVC ø3/4"</t>
  </si>
  <si>
    <t>Dosificador de cloro aplicación por solución  con rango  de 0-150 lbs. /día (inc. inyector de cloro y regulador de flujo, cabezal)</t>
  </si>
  <si>
    <t>Cilindro de cloro 2,000 lbs</t>
  </si>
  <si>
    <t>Llenado de cilindro de Cloro 2,000 Lbr (Cloro gas)</t>
  </si>
  <si>
    <t>Filtro de cloro</t>
  </si>
  <si>
    <t>Manómetro en Glicerina (Rango 0-50 PSI)</t>
  </si>
  <si>
    <t>Válvula de globo PVC ø1"</t>
  </si>
  <si>
    <t>Soporte main fold, en grp.</t>
  </si>
  <si>
    <t>Manifold Conducción Cloro Gas ( incluye :Tuberías PVC SCH-80, Válvulas, Codos, Tee, Mangueras flexibles, Uniones, Tapones, Soportes, etc)</t>
  </si>
  <si>
    <t>Bomba dosificadora ½ h.p tipo booster</t>
  </si>
  <si>
    <t>Diferencial manual de 3.00 ton (10 pies alzada )</t>
  </si>
  <si>
    <t>Riel en piso para rodaje de cilindros ( angular 1/4"x3"x3") h.n, l=40 pies</t>
  </si>
  <si>
    <t>Rodillos de gomas ( para apoyo de cilindro )</t>
  </si>
  <si>
    <t xml:space="preserve"> TUBERÍAS Y PIEZAS</t>
  </si>
  <si>
    <t xml:space="preserve">Replanteo </t>
  </si>
  <si>
    <t>Movimiento de tierra  (incluye excavación material, asiento de arena , relleno compactado y bote de material)</t>
  </si>
  <si>
    <t xml:space="preserve">Tubería ø3/4"  PVC (sch-40)  </t>
  </si>
  <si>
    <t xml:space="preserve">Codo 3/4" x 90º  PVC </t>
  </si>
  <si>
    <t>Mano de Obra colocación</t>
  </si>
  <si>
    <t>VENTANA</t>
  </si>
  <si>
    <t>Ventanas Salomónicas de Aluminio con Palanca</t>
  </si>
  <si>
    <t>P²</t>
  </si>
  <si>
    <t>Bote de material c/camión  en sitio  (inc esparcimiento en botadero)</t>
  </si>
  <si>
    <t>HORMIGON ARMADO ( F'C=280 kg/cm² ) EN :</t>
  </si>
  <si>
    <t>Hormigón de nivelación e=0.05 m,( f´c=140 kg/cm² )</t>
  </si>
  <si>
    <t>Losa de fondo  e=0.25mt - 1.50 qq/m³</t>
  </si>
  <si>
    <t>Muros 0.30m - 3.12 qq/m³</t>
  </si>
  <si>
    <t>Muros 0.20m - 2.56 qq/m³</t>
  </si>
  <si>
    <t>Losa de techo e=0.15m - 1.78 qq/m³</t>
  </si>
  <si>
    <t xml:space="preserve">Hormigón ciclópeo (interior cámara) </t>
  </si>
  <si>
    <t xml:space="preserve">Cantos </t>
  </si>
  <si>
    <t>Junta hidrofílica (suministro y colocación según detalle)</t>
  </si>
  <si>
    <t xml:space="preserve">Inodoro sencillo </t>
  </si>
  <si>
    <t>Desagüe de piso de 3"</t>
  </si>
  <si>
    <t>Barra para cortina</t>
  </si>
  <si>
    <t>Pileta bañera</t>
  </si>
  <si>
    <t xml:space="preserve">REPLANTEO </t>
  </si>
  <si>
    <t xml:space="preserve">Excavacion  material compacto con equipo </t>
  </si>
  <si>
    <t>Suministro material de mina d= 10 km</t>
  </si>
  <si>
    <t>Bote de material c/camion  d=5 km (inc esparcimiento en botadero)</t>
  </si>
  <si>
    <t xml:space="preserve">Rampa  0.15 - 0.98 qq/m3 </t>
  </si>
  <si>
    <t xml:space="preserve">Escalones  0.15 - 0.38 qq/m3 </t>
  </si>
  <si>
    <t xml:space="preserve">Dentellon  0.15 - 1.67 qq/m3 </t>
  </si>
  <si>
    <t xml:space="preserve">Alerones 0.15 - 1.80 qq/m3 </t>
  </si>
  <si>
    <t>Pañete</t>
  </si>
  <si>
    <t xml:space="preserve">Cantos  </t>
  </si>
  <si>
    <t>MEDIA TENSIÓN</t>
  </si>
  <si>
    <t>1</t>
  </si>
  <si>
    <t>1.1</t>
  </si>
  <si>
    <t>1.2</t>
  </si>
  <si>
    <t>Estructura MT-105</t>
  </si>
  <si>
    <t>1.3</t>
  </si>
  <si>
    <t>Estructura MT-104</t>
  </si>
  <si>
    <t>1.4</t>
  </si>
  <si>
    <t>Estructura HA-100B</t>
  </si>
  <si>
    <t>1.5</t>
  </si>
  <si>
    <t>1.6</t>
  </si>
  <si>
    <t>Estructura PR-101</t>
  </si>
  <si>
    <t>1.7</t>
  </si>
  <si>
    <t>Conductor AAAC-1/0</t>
  </si>
  <si>
    <t>Pies</t>
  </si>
  <si>
    <t>1.8</t>
  </si>
  <si>
    <t>Hoyos Para Poste</t>
  </si>
  <si>
    <t>1.9</t>
  </si>
  <si>
    <t>Hoyo Para Viento</t>
  </si>
  <si>
    <t>1.10</t>
  </si>
  <si>
    <t>Mano de Obra</t>
  </si>
  <si>
    <t>2</t>
  </si>
  <si>
    <t>LINEA ELECTRICA SECUNDARIA</t>
  </si>
  <si>
    <t>2.1</t>
  </si>
  <si>
    <t>Centro de Carga de 8 espacios, incluye breakes</t>
  </si>
  <si>
    <t>2.2</t>
  </si>
  <si>
    <t>Panel Board, con Barra de 100 Amps, Main Breakers de 80/2, 2 Breakers de 15/2, 1 Breakers de 30/2, 2 Breakes de 20/2</t>
  </si>
  <si>
    <t>2.3</t>
  </si>
  <si>
    <t>Medision Electrica con Main Breakers Enclouse Nema 3R 80/2 Amp.</t>
  </si>
  <si>
    <t>2.4</t>
  </si>
  <si>
    <t>2.5</t>
  </si>
  <si>
    <t>Poste HAV-30' - 300 DAM</t>
  </si>
  <si>
    <t>2.6</t>
  </si>
  <si>
    <t>2.7</t>
  </si>
  <si>
    <t>2.8</t>
  </si>
  <si>
    <t>3</t>
  </si>
  <si>
    <t>3.1</t>
  </si>
  <si>
    <t>Electrobomba de servicios 1 HP, 240v, 60hz</t>
  </si>
  <si>
    <t>3.2</t>
  </si>
  <si>
    <t>Electrobomba de inyeccion de cloro 1 HP, 240v, 60hz</t>
  </si>
  <si>
    <t>3.3</t>
  </si>
  <si>
    <t>Diferencial electrico, capacidad de carga 3 Ton.</t>
  </si>
  <si>
    <t>3.4</t>
  </si>
  <si>
    <t>Arrancadores directo a linea para motores electricos de 1 HP.</t>
  </si>
  <si>
    <t>4</t>
  </si>
  <si>
    <t>4.1</t>
  </si>
  <si>
    <t>Alimentador eléctrico desde transformador hasta medicion electrica con Main Breaker, incluye 2 conductores THW No.2, 1 conductor THW No.4 y 1 conductor No.4 a 7 hilos trenzados en tuberías IMC de 2", incluye conjunto de soporte y accesorios.</t>
  </si>
  <si>
    <t>4.2</t>
  </si>
  <si>
    <t>Alimentador eléctrico desde medicion electrica con Main Breaker hasta Panel de Board en casa de opeprador, incluye 2 conductores THW No.2, 1 conductor THW No.4 y 1 conductor No.4 a 7 hilos trenzados en tubería IMC, PVC y EMT de 2" con accesorios.</t>
  </si>
  <si>
    <t>4.3</t>
  </si>
  <si>
    <t>Alimentador eléctrico desde Panel de Board en casa de opeprador hasta casa de cloro, incluye 2 conductores THW No.4, (F) 1 conductor THW No.6 (N) y 1 conductor No.6 (T),en tubería PVC/EMT de 1" con accesorios.</t>
  </si>
  <si>
    <t>4.4</t>
  </si>
  <si>
    <t xml:space="preserve">Alimentador eléctrico desde panel board, hasta panel arrancador de electrobomba de servicios, compuesto por: 2 conductor THW No.8 (F), 1 conductor THW No.10 (N) y (T), en tuberia PVC/EMT de .∅ 1", incluye conjunto de soportes y conectores.
</t>
  </si>
  <si>
    <t>4.5</t>
  </si>
  <si>
    <t xml:space="preserve">Alimentador eléctrico desde panel arrancador de electrobomba de servicios hasta electrobomba, compuesto por: 2 conductor THW No.8 (F), 1 conductor THW No.10 (N) y (T), en tuberia L.T de .∅ 1", incluye conjunto de soportes y conectores.
</t>
  </si>
  <si>
    <t>4.6</t>
  </si>
  <si>
    <t xml:space="preserve">Alimentador eléctrico desde panel board, hasta centro de carga en casa de oeprador, compuesto por: 2 conductor THW No.10 (F), 1 conductor THW No.12 (N) y (T), en tuberia EMT de .∅ 1/2", incluye conjunto de soportes y conectores.
</t>
  </si>
  <si>
    <t>4.7</t>
  </si>
  <si>
    <t xml:space="preserve">Alimentador eléctrico desde panel arrancador directo a linea, hasta diferenciale electrico en casa de cloro, compuesto por: 1 conductor de goma No.10/3, en tuberia EMT/L.T de .∅ 3/4", incluye conjunto de soportes y conectores.
</t>
  </si>
  <si>
    <t>4.8</t>
  </si>
  <si>
    <t>Alimentador eléctrico desde Centro de carga en casa de cloro hasta panel arrancador de diferencial electrico, incluye 3 conductores THW No.10, (F, N, T), en tubería EMT de 3/4" con accesorios.</t>
  </si>
  <si>
    <t>4.9</t>
  </si>
  <si>
    <t>Alimentador eléctrico desde Centro de carga en casa de cloro hasta panel electrobombas de inyeccion de cloro, incluye 2 conductores THW No.10, (F, N), 1 conductor THW NO.12 (T), en tubería EMT, L.T de 3/4", incluye conjunto de soportes y accesorios.</t>
  </si>
  <si>
    <t>4.10</t>
  </si>
  <si>
    <t>Alimentador eléctrico desde Panel de Breakers en casa de opeprador hasta iluminacion exterior, incluye 1 conductor de vinil No.8 de 3 hilos, con zanja</t>
  </si>
  <si>
    <t>Replanteo</t>
  </si>
  <si>
    <t>Relleno compactado a mano con material producto de excavación</t>
  </si>
  <si>
    <t>Bote de material c/camión Distancia=5km (Incluye carguío y esparcimiento en botadero)</t>
  </si>
  <si>
    <t>HORMIGÓN ARMADO F`c=210 KG/CM² EN:</t>
  </si>
  <si>
    <t>MUROS DE BLOQUES</t>
  </si>
  <si>
    <t>De 6" B.N.P. Ø3/8" @0.60m</t>
  </si>
  <si>
    <t>De 6" S.N.P. Ø3/8" @0.60m</t>
  </si>
  <si>
    <t>De 4" S.N.P. Ø3/8" @0.60m</t>
  </si>
  <si>
    <t>Piso de granito gris</t>
  </si>
  <si>
    <t>Fino de Losa de techo</t>
  </si>
  <si>
    <t>Zócalo de granito gris</t>
  </si>
  <si>
    <t>Acera perimetral de 0.80 m</t>
  </si>
  <si>
    <t>Pintura acrílica (Incluye Base Blanca)</t>
  </si>
  <si>
    <t>Antepecho de bloques de 6"</t>
  </si>
  <si>
    <t>PORTAJE (SUMINISTRO E INSTALACIÓN)</t>
  </si>
  <si>
    <t>VENTANA (SUMINISTRO E INSTALACIÓN)</t>
  </si>
  <si>
    <t>SUMINISTRO E INSTALACIÓN ELÉCTRICA</t>
  </si>
  <si>
    <t>Salidas Cenitales</t>
  </si>
  <si>
    <t>Salidas Tomacorriente Doble 120v</t>
  </si>
  <si>
    <t>Salidas Interruptor Sencillo</t>
  </si>
  <si>
    <t>Salidas Panel de Distribucción de 6/12 espacios c/breakers</t>
  </si>
  <si>
    <t>SUMINISTRO E INSTALACIÓN SANITARIA</t>
  </si>
  <si>
    <t>Lavamanos sencillo</t>
  </si>
  <si>
    <t>Ducha</t>
  </si>
  <si>
    <t>Desagüe de techo de 3"</t>
  </si>
  <si>
    <t>Fregadero doble de acero inoxidable</t>
  </si>
  <si>
    <t>Tuberías y piezas</t>
  </si>
  <si>
    <t>Tinaco de 250 Gls</t>
  </si>
  <si>
    <t>Mano de obra plomería (Incluye movimiento de tierra)</t>
  </si>
  <si>
    <t>COCINA</t>
  </si>
  <si>
    <t>Tope de Marmolite</t>
  </si>
  <si>
    <t>Gabinete de pared</t>
  </si>
  <si>
    <t>Pie</t>
  </si>
  <si>
    <t>Gabinete de piso</t>
  </si>
  <si>
    <t>LOGO Y LETRERO DEL INAPA</t>
  </si>
  <si>
    <t>TRABAJOS EN EXTERIOR</t>
  </si>
  <si>
    <t>MOVIMIENTO DE TIERRA (Incluye excavacion y bote de material)</t>
  </si>
  <si>
    <t>PLANTA DEPURADORA</t>
  </si>
  <si>
    <t>B-1</t>
  </si>
  <si>
    <r>
      <rPr>
        <b/>
        <sz val="10"/>
        <rFont val="Arial"/>
        <family val="2"/>
      </rPr>
      <t>BANDA DE GOMAS HIDROFÍLICA EXTENSIBLE PARA CONSTRUCCIÓN</t>
    </r>
    <r>
      <rPr>
        <sz val="10"/>
        <rFont val="Arial"/>
        <family val="2"/>
      </rPr>
      <t xml:space="preserve"> (impermeable 5mm x 20mm) (suministro y colocación)</t>
    </r>
  </si>
  <si>
    <t>SUB-TOTAL B-1</t>
  </si>
  <si>
    <t>B-2</t>
  </si>
  <si>
    <t>B-3</t>
  </si>
  <si>
    <t>B-4</t>
  </si>
  <si>
    <t>SUB-TOTAL B-3</t>
  </si>
  <si>
    <t>SUB-TOTAL B-2</t>
  </si>
  <si>
    <t>SUB-TOTAL B-4</t>
  </si>
  <si>
    <t>LIMPIEZA CONTINUA Y FINAL</t>
  </si>
  <si>
    <t>B-5</t>
  </si>
  <si>
    <t>SUB-TOTAL B-5</t>
  </si>
  <si>
    <t>B-6</t>
  </si>
  <si>
    <t>II</t>
  </si>
  <si>
    <t>SUB-TOTAL B-6</t>
  </si>
  <si>
    <t>CÁMARA DE CONTACTO</t>
  </si>
  <si>
    <t>B-7</t>
  </si>
  <si>
    <t>SUB-TOTAL B-7</t>
  </si>
  <si>
    <t>B-8</t>
  </si>
  <si>
    <t>LÍNEA ELÉCTRICA PRIMARIA</t>
  </si>
  <si>
    <t>Estructura TR-105 (Incluye Cut-Out, Pararrayos y Transf. 15. KVA)</t>
  </si>
  <si>
    <t>SUB-TOTAL B-8</t>
  </si>
  <si>
    <t>B-9</t>
  </si>
  <si>
    <t>SUB-TOTAL B-9</t>
  </si>
  <si>
    <t>Interconexión EDENORTE</t>
  </si>
  <si>
    <t>Tramitación planos Edenorte</t>
  </si>
  <si>
    <t xml:space="preserve">CARPETA ASFÁLTICA </t>
  </si>
  <si>
    <t>HORMIGON ARMADO F´c=280kg/cm²  INDUSTRIAL EN:</t>
  </si>
  <si>
    <t>VERTEDOR DE ENTRADA LAGUNA  L=20.30 M, 2 UD</t>
  </si>
  <si>
    <t>ACERA PERIMETRAL 0.80 M</t>
  </si>
  <si>
    <r>
      <rPr>
        <b/>
        <sz val="10"/>
        <rFont val="Arial"/>
        <family val="2"/>
      </rPr>
      <t>ESCALERA INTERIOR ACERO INOXIDABLE</t>
    </r>
    <r>
      <rPr>
        <sz val="10"/>
        <rFont val="Arial"/>
        <family val="2"/>
      </rPr>
      <t xml:space="preserve"> h=2m</t>
    </r>
  </si>
  <si>
    <r>
      <rPr>
        <b/>
        <sz val="10"/>
        <rFont val="Arial"/>
        <family val="2"/>
      </rPr>
      <t>SEÑALIZACIÓN, CONTROL Y MANEJO DE TRÁNSITO. I</t>
    </r>
    <r>
      <rPr>
        <sz val="10"/>
        <rFont val="Arial"/>
        <family val="2"/>
      </rPr>
      <t xml:space="preserve">ncluye: letreros con base, conos refractorios, cinta de peligro, malla de seguridad naranja, tanques de 55 gl pintados amarillo trafico con cinta luminica, pasarelas de madera y hombres con banderola, chalecos y casco de seguridad </t>
    </r>
  </si>
  <si>
    <r>
      <rPr>
        <b/>
        <sz val="10"/>
        <rFont val="Arial"/>
        <family val="2"/>
      </rPr>
      <t xml:space="preserve">LIMPIEZA CONTINUA Y FINAL. </t>
    </r>
    <r>
      <rPr>
        <sz val="10"/>
        <rFont val="Arial"/>
        <family val="2"/>
      </rPr>
      <t xml:space="preserve">Incluye obreros, camión y herramientas menores 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</si>
  <si>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alquileres de casa o solar y caseta de materiales)</t>
    </r>
  </si>
  <si>
    <t>Columnas C1 ( 0.30 x 0.30 ) (2u)  - 6.69 qq/m³</t>
  </si>
  <si>
    <t>Columnas C2 ( 0.30 x 0.30 ) (4u) -  5..24 qq/m³</t>
  </si>
  <si>
    <r>
      <rPr>
        <b/>
        <sz val="10"/>
        <rFont val="Arial"/>
        <family val="2"/>
      </rPr>
      <t>TAPA GRP D=24"</t>
    </r>
    <r>
      <rPr>
        <sz val="10"/>
        <rFont val="Arial"/>
        <family val="2"/>
      </rPr>
      <t xml:space="preserve"> (suministro y colocación)</t>
    </r>
  </si>
  <si>
    <t xml:space="preserve">TERMINACIÓN DE SUPERFICIE </t>
  </si>
  <si>
    <t>ALIMENTADORES ELÉCTRICOS</t>
  </si>
  <si>
    <t>MOTORES ELÉCTRICOS Y ARRANCADORES</t>
  </si>
  <si>
    <t>DESAGÜE DE TECHO</t>
  </si>
  <si>
    <t>De Ø24" PVC SDR-32.5 C/J.G.</t>
  </si>
  <si>
    <t>B-10</t>
  </si>
  <si>
    <t>SUB-TOTAL B-10</t>
  </si>
  <si>
    <t>B-11</t>
  </si>
  <si>
    <t>SUB-TOTAL B-11</t>
  </si>
  <si>
    <t xml:space="preserve">PAVIMENTO </t>
  </si>
  <si>
    <t>Suministro  y compactación de  relleno,  c/equipo en capa de 0.20 m</t>
  </si>
  <si>
    <t>Imprimación sencilla</t>
  </si>
  <si>
    <t>Suministro y Colocación Carpeta  Asfáltica 2" (incluye Riego de Adherencia)</t>
  </si>
  <si>
    <r>
      <t>Km/M</t>
    </r>
    <r>
      <rPr>
        <sz val="10"/>
        <rFont val="Calibri"/>
        <family val="2"/>
      </rPr>
      <t>³</t>
    </r>
  </si>
  <si>
    <t>DRENAJE PLUVIAL</t>
  </si>
  <si>
    <t>Imbornal 2 parillas (según diseño)</t>
  </si>
  <si>
    <t>MISCELÁNEOS</t>
  </si>
  <si>
    <t xml:space="preserve">Parachoques </t>
  </si>
  <si>
    <t>Señalización con Pintura amarilla tráfico en área de Parqueos</t>
  </si>
  <si>
    <t>HORMIGÓN DE NIVELACIÓN F'c=100 kg/cm² (e=0.05m)</t>
  </si>
  <si>
    <t>Replanteo y Control Topográfico</t>
  </si>
  <si>
    <t>TRABAJOS GENERALES</t>
  </si>
  <si>
    <t>EXPLANACION CON EQUIPO</t>
  </si>
  <si>
    <t>M³e</t>
  </si>
  <si>
    <t>Limpieza del area (incluye desmonte y destronque de arboles)</t>
  </si>
  <si>
    <t>Replanteo y Control topográfico</t>
  </si>
  <si>
    <t>6.2.1</t>
  </si>
  <si>
    <t>6.2.2</t>
  </si>
  <si>
    <t>6.2.3</t>
  </si>
  <si>
    <t>6.3.1</t>
  </si>
  <si>
    <t>6.3.2</t>
  </si>
  <si>
    <t>6.3.3</t>
  </si>
  <si>
    <t>6.3.4</t>
  </si>
  <si>
    <t>6.3.5</t>
  </si>
  <si>
    <t>8.1.1</t>
  </si>
  <si>
    <t>8.1.2</t>
  </si>
  <si>
    <t>8.1.3</t>
  </si>
  <si>
    <t>Replanteo y control topográfico (inc. Platea de Acopio)</t>
  </si>
  <si>
    <t xml:space="preserve">TUBERIA DE DESCARGA Ø24" PVC SDR-32.5 (EMISOR) </t>
  </si>
  <si>
    <t>VERJA PERIMETRAL (en bloques de 6" violinados) L=745.50M)</t>
  </si>
  <si>
    <t xml:space="preserve">Aceras </t>
  </si>
  <si>
    <t>Aceras violinadas sobre talud</t>
  </si>
  <si>
    <t>B-12</t>
  </si>
  <si>
    <t>SUB-TOTAL B-12</t>
  </si>
  <si>
    <t>Registros para Válvulas</t>
  </si>
  <si>
    <t>Movimiento de tierra para tuberias</t>
  </si>
  <si>
    <t>TUBERIAS DE INTERCONEXIÓN</t>
  </si>
  <si>
    <t xml:space="preserve">De Ø8" PVC SDR-32.5 con J/G  </t>
  </si>
  <si>
    <t xml:space="preserve">De Ø12" PVC SDR-32.5 con J/G  </t>
  </si>
  <si>
    <t>De Ø16" PVC SDR-32.5 con J/G</t>
  </si>
  <si>
    <t xml:space="preserve">De Ø20" PVC SDR-26  con J/G </t>
  </si>
  <si>
    <t>III</t>
  </si>
  <si>
    <t>IV</t>
  </si>
  <si>
    <t>V</t>
  </si>
  <si>
    <t>De Ø12"  Acero  SCH-30</t>
  </si>
  <si>
    <t xml:space="preserve">De Ø20" PVC SDR-26  con J/G + 6% de pérdida por campana </t>
  </si>
  <si>
    <t>Quemador de Biogás (inc. accesorios, tuberías)</t>
  </si>
  <si>
    <t>Poste HAV-40' - 500 daN</t>
  </si>
  <si>
    <t xml:space="preserve">De 4.01 a 4.50 m </t>
  </si>
  <si>
    <t xml:space="preserve">De 4.51 a 5.00 m </t>
  </si>
  <si>
    <t xml:space="preserve">De 5.01 a 5.50 m </t>
  </si>
  <si>
    <t>Suministro material de mina (distancia aproximada 10 km). Sujeto a aprobación de la Supervisión</t>
  </si>
  <si>
    <t>Codo de 12x45º</t>
  </si>
  <si>
    <t>Codo de 16x45º</t>
  </si>
  <si>
    <t xml:space="preserve">Tee 16" x 16" </t>
  </si>
  <si>
    <t xml:space="preserve">Reducción 16" a 12" </t>
  </si>
  <si>
    <t>Junta Mecánica tipo Dresser de 12" 150 PSI</t>
  </si>
  <si>
    <t>Junta Mecánica tipo Dresser de 16" 150 PSI</t>
  </si>
  <si>
    <t>SUMINISTRO Y COLOCACIÓN DE PIEZAS ESPECIALES DE ACERO EN LINEAS PRESURIZADAS</t>
  </si>
  <si>
    <t xml:space="preserve">Anclajes en HA para piezas especiales </t>
  </si>
  <si>
    <t>Niples 12" X 16'</t>
  </si>
  <si>
    <t>Niples 16" X 16'</t>
  </si>
  <si>
    <t>Colocación, extendido y compactación de material con equipos en fondo laguna (e=0.10m) y talud interior (e=0.10 m)</t>
  </si>
  <si>
    <t>Talud: Hormigón industrial F´c=210kg/cm² con refuerzo en malla electro soldada D2.5xD2.5x100x100, e=0.10m</t>
  </si>
  <si>
    <t>Fondo de Laguna:  Hormigón suelo-cemento ESPECIFICACIONES al 3%  (incluye suministro de material de mina) e=0.10m</t>
  </si>
  <si>
    <t xml:space="preserve">Zapata de muros block de 6" - 0.82 qq/m³ </t>
  </si>
  <si>
    <t>Dintel (0.15m x 0.20m) - 3.92 qq/m³</t>
  </si>
  <si>
    <t>Losa de techo e=0.10m - 0.87 qq/m³</t>
  </si>
  <si>
    <t>Pañete interior y techo</t>
  </si>
  <si>
    <t xml:space="preserve">Cámara de Inspección (según detalle) </t>
  </si>
  <si>
    <t>Trampa de grasa (según detalle)</t>
  </si>
  <si>
    <t>CASA DE OPERADOR (1 HABITACIÓN)</t>
  </si>
  <si>
    <t>Puerta Polimetal  tipo Evedoor o similar (Incluye llavín e instalación)</t>
  </si>
  <si>
    <t>De Ø24" PVC SDR-32.5 C/J.G.+ 5% de pérdida por campana</t>
  </si>
  <si>
    <t>Suministro material de base (distancia aproximada 10 km). Sujeto a aprobación de la Supervisión</t>
  </si>
  <si>
    <t xml:space="preserve">Replanteo y Control Topográfico </t>
  </si>
  <si>
    <t>Bote de material con camión, distancia 5km (incluye carguío y esparcimiento en botadero)</t>
  </si>
  <si>
    <t xml:space="preserve">Suministro de material de mina para relleno (fondo de la laguna y talud interior) dist.=15 km </t>
  </si>
  <si>
    <r>
      <t>HORMIGÓN ARMADO EN: F'c = 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</si>
  <si>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Corte  de material   c/equipo  Cat-D8 o similar (inc. capa vegetal)</t>
  </si>
  <si>
    <t>Balanza electrónica para pesaje de cilindros con dispositivo electrónico</t>
  </si>
  <si>
    <t>Ornamentación :Palma Enana (10 Ud), Arbusto con flores(10Ud), Flor de Jamaica (10 Ud) (incluye Suminstro,  siembra y 1 mes de mantenimiento)</t>
  </si>
  <si>
    <t>Lámpara LED Tipo cabeza de cobra 150W-220V-60HZ</t>
  </si>
  <si>
    <t>Hoyo para Poste</t>
  </si>
  <si>
    <t>Registro Electrico de H.A.</t>
  </si>
  <si>
    <t xml:space="preserve">CONSTRUCCIÓN CABEZAL H.A. </t>
  </si>
  <si>
    <r>
      <rPr>
        <b/>
        <sz val="10"/>
        <rFont val="Arial"/>
        <family val="2"/>
      </rPr>
      <t xml:space="preserve">LIMPIEZA CONTINUA Y FINAL ( </t>
    </r>
    <r>
      <rPr>
        <sz val="10"/>
        <rFont val="Arial"/>
        <family val="2"/>
      </rPr>
      <t>Incluye obreros, camión y herramientas menores )</t>
    </r>
  </si>
  <si>
    <t xml:space="preserve"> ITBIS  (Ley 07-2007)</t>
  </si>
  <si>
    <t>CONSTRUCCIÓN REDES PRESURIZADAS</t>
  </si>
  <si>
    <r>
      <t>CORTE, EXTRACCIÓN Y BOTE CARPETA ASFALTICA L</t>
    </r>
    <r>
      <rPr>
        <b/>
        <sz val="12"/>
        <rFont val="Arial"/>
        <family val="2"/>
      </rPr>
      <t xml:space="preserve">=4,185.18 </t>
    </r>
    <r>
      <rPr>
        <b/>
        <sz val="10"/>
        <rFont val="Arial"/>
        <family val="2"/>
      </rPr>
      <t>M</t>
    </r>
  </si>
  <si>
    <t>16.1.1</t>
  </si>
  <si>
    <t>16.2.1</t>
  </si>
  <si>
    <t>16.2.2</t>
  </si>
  <si>
    <t>16.2.3</t>
  </si>
  <si>
    <t>16.2.4</t>
  </si>
  <si>
    <t>16.2.5</t>
  </si>
  <si>
    <t>16.3.1</t>
  </si>
  <si>
    <t>16.3.2</t>
  </si>
  <si>
    <t>16.3.3</t>
  </si>
  <si>
    <t>16.3.4</t>
  </si>
  <si>
    <t>16.3.5</t>
  </si>
  <si>
    <t>16.4.1</t>
  </si>
  <si>
    <t>16.4.2</t>
  </si>
  <si>
    <t xml:space="preserve">Baden </t>
  </si>
  <si>
    <t xml:space="preserve">Obra : </t>
  </si>
  <si>
    <t>SNIP:</t>
  </si>
  <si>
    <r>
      <t xml:space="preserve">Ubicación: </t>
    </r>
    <r>
      <rPr>
        <b/>
        <sz val="10"/>
        <rFont val="Arial"/>
        <family val="2"/>
      </rPr>
      <t>PROVINCIA SANTIAGO</t>
    </r>
  </si>
  <si>
    <r>
      <t xml:space="preserve">ZONA: </t>
    </r>
    <r>
      <rPr>
        <b/>
        <sz val="10"/>
        <rFont val="Arial"/>
        <family val="2"/>
      </rPr>
      <t>V</t>
    </r>
  </si>
  <si>
    <t>CONSTRUCCIÓN ALCANTARILLADO SANITARIO LICEY AL MEDIO - LAS PALOMAS ARRIBA, LOTE III, MUNICIPIO LICEY AL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</si>
</sst>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;[Red]#,##0.00"/>
    <numFmt numFmtId="167" formatCode="#."/>
    <numFmt numFmtId="168" formatCode="0_)"/>
    <numFmt numFmtId="169" formatCode="General_)"/>
    <numFmt numFmtId="170" formatCode="_-* #,##0.0000_-;\-* #,##0.0000_-;_-* &quot;-&quot;??_-;_-@_-"/>
    <numFmt numFmtId="171" formatCode="0.0"/>
    <numFmt numFmtId="172" formatCode="#,##0.0;\-#,##0.0"/>
    <numFmt numFmtId="173" formatCode="#,##0.0"/>
    <numFmt numFmtId="174" formatCode="_-* #,##0\ _€_-;\-* #,##0\ _€_-;_-* &quot;-&quot;\ _€_-;_-@_-"/>
    <numFmt numFmtId="175" formatCode="#.00"/>
    <numFmt numFmtId="176" formatCode="#,##0\ _€;\-#,##0\ _€"/>
    <numFmt numFmtId="177" formatCode="_(* #,##0.00_);_(* \(#,##0.00\);_(* \-??_);_(@_)"/>
    <numFmt numFmtId="178" formatCode="_-* #,##0.0\ _€_-;\-* #,##0.0\ _€_-;_-* &quot;-&quot;??\ _€_-;_-@_-"/>
    <numFmt numFmtId="179" formatCode="0.000"/>
    <numFmt numFmtId="180" formatCode="#,##0.0_);\(#,##0.0\)"/>
    <numFmt numFmtId="181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</font>
    <font>
      <sz val="11"/>
      <color indexed="8"/>
      <name val="Calibri"/>
      <family val="2"/>
    </font>
    <font>
      <sz val="12"/>
      <name val="Courier"/>
      <family val="3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175" fontId="7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0" fontId="6" fillId="0" borderId="0"/>
    <xf numFmtId="39" fontId="10" fillId="0" borderId="0"/>
    <xf numFmtId="39" fontId="10" fillId="0" borderId="0"/>
    <xf numFmtId="177" fontId="11" fillId="0" borderId="0" applyBorder="0" applyProtection="0"/>
    <xf numFmtId="17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39" fontId="10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5">
    <xf numFmtId="0" fontId="0" fillId="0" borderId="0" xfId="0"/>
    <xf numFmtId="0" fontId="1" fillId="2" borderId="0" xfId="3" quotePrefix="1" applyFill="1" applyAlignment="1">
      <alignment horizontal="left" vertical="top"/>
    </xf>
    <xf numFmtId="0" fontId="1" fillId="2" borderId="0" xfId="3" applyFill="1" applyAlignment="1">
      <alignment vertical="top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4" fontId="4" fillId="2" borderId="0" xfId="3" applyNumberFormat="1" applyFont="1" applyFill="1" applyAlignment="1">
      <alignment vertical="top"/>
    </xf>
    <xf numFmtId="4" fontId="2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vertical="top"/>
    </xf>
    <xf numFmtId="4" fontId="3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horizontal="center" vertical="top"/>
    </xf>
    <xf numFmtId="4" fontId="1" fillId="2" borderId="0" xfId="2" quotePrefix="1" applyNumberFormat="1" applyFont="1" applyFill="1" applyBorder="1" applyAlignment="1">
      <alignment horizontal="left" vertical="top"/>
    </xf>
    <xf numFmtId="4" fontId="2" fillId="2" borderId="0" xfId="3" applyNumberFormat="1" applyFont="1" applyFill="1" applyAlignment="1">
      <alignment vertical="top"/>
    </xf>
    <xf numFmtId="4" fontId="3" fillId="2" borderId="0" xfId="2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center" vertical="top"/>
    </xf>
    <xf numFmtId="0" fontId="2" fillId="2" borderId="1" xfId="3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/>
    </xf>
    <xf numFmtId="10" fontId="1" fillId="2" borderId="1" xfId="8" applyNumberForma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0" fontId="1" fillId="2" borderId="1" xfId="3" applyFill="1" applyBorder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vertical="top"/>
    </xf>
    <xf numFmtId="0" fontId="2" fillId="2" borderId="1" xfId="3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4" fontId="1" fillId="5" borderId="1" xfId="0" applyNumberFormat="1" applyFont="1" applyFill="1" applyBorder="1" applyAlignment="1">
      <alignment vertical="top"/>
    </xf>
    <xf numFmtId="4" fontId="1" fillId="5" borderId="1" xfId="0" applyNumberFormat="1" applyFont="1" applyFill="1" applyBorder="1" applyAlignment="1">
      <alignment horizontal="center" vertical="top"/>
    </xf>
    <xf numFmtId="172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166" fontId="1" fillId="2" borderId="1" xfId="11" applyNumberFormat="1" applyFont="1" applyFill="1" applyBorder="1" applyAlignment="1" applyProtection="1">
      <alignment horizontal="right" vertical="top" wrapText="1"/>
      <protection locked="0"/>
    </xf>
    <xf numFmtId="172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/>
    </xf>
    <xf numFmtId="166" fontId="2" fillId="2" borderId="1" xfId="11" applyNumberFormat="1" applyFont="1" applyFill="1" applyBorder="1" applyAlignment="1" applyProtection="1">
      <alignment horizontal="right" vertical="top" wrapText="1"/>
      <protection locked="0"/>
    </xf>
    <xf numFmtId="0" fontId="2" fillId="2" borderId="1" xfId="13" applyFont="1" applyFill="1" applyBorder="1" applyAlignment="1">
      <alignment horizontal="right" vertical="top"/>
    </xf>
    <xf numFmtId="0" fontId="2" fillId="2" borderId="1" xfId="13" applyFont="1" applyFill="1" applyBorder="1" applyAlignment="1">
      <alignment vertical="top" wrapText="1"/>
    </xf>
    <xf numFmtId="4" fontId="1" fillId="2" borderId="1" xfId="13" applyNumberFormat="1" applyFill="1" applyBorder="1" applyAlignment="1">
      <alignment vertical="top"/>
    </xf>
    <xf numFmtId="4" fontId="1" fillId="2" borderId="1" xfId="13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27" applyFill="1" applyBorder="1" applyAlignment="1">
      <alignment horizontal="justify" vertical="top" wrapText="1"/>
    </xf>
    <xf numFmtId="0" fontId="1" fillId="2" borderId="1" xfId="27" applyFill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171" fontId="1" fillId="2" borderId="1" xfId="8" applyNumberFormat="1" applyFill="1" applyBorder="1" applyAlignment="1">
      <alignment horizontal="right" vertical="top"/>
    </xf>
    <xf numFmtId="176" fontId="1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/>
    </xf>
    <xf numFmtId="171" fontId="1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71" fontId="2" fillId="0" borderId="1" xfId="0" applyNumberFormat="1" applyFont="1" applyBorder="1" applyAlignment="1">
      <alignment horizontal="right" vertical="top"/>
    </xf>
    <xf numFmtId="171" fontId="1" fillId="8" borderId="1" xfId="0" applyNumberFormat="1" applyFont="1" applyFill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1" fontId="1" fillId="2" borderId="1" xfId="27" applyNumberFormat="1" applyFill="1" applyBorder="1" applyAlignment="1">
      <alignment horizontal="right" vertical="top"/>
    </xf>
    <xf numFmtId="0" fontId="1" fillId="2" borderId="1" xfId="27" applyFill="1" applyBorder="1" applyAlignment="1">
      <alignment vertical="top"/>
    </xf>
    <xf numFmtId="0" fontId="2" fillId="2" borderId="1" xfId="27" applyFont="1" applyFill="1" applyBorder="1" applyAlignment="1">
      <alignment vertical="top"/>
    </xf>
    <xf numFmtId="0" fontId="1" fillId="0" borderId="1" xfId="31" applyNumberFormat="1" applyFont="1" applyFill="1" applyBorder="1" applyAlignment="1" applyProtection="1">
      <alignment horizontal="right" vertical="top" wrapText="1"/>
    </xf>
    <xf numFmtId="0" fontId="1" fillId="0" borderId="1" xfId="27" applyBorder="1" applyAlignment="1">
      <alignment horizontal="left" vertical="top" wrapText="1"/>
    </xf>
    <xf numFmtId="0" fontId="1" fillId="0" borderId="1" xfId="27" applyBorder="1" applyAlignment="1">
      <alignment vertical="top" wrapText="1"/>
    </xf>
    <xf numFmtId="0" fontId="1" fillId="0" borderId="1" xfId="27" applyBorder="1" applyAlignment="1">
      <alignment horizontal="right" vertical="top"/>
    </xf>
    <xf numFmtId="39" fontId="2" fillId="0" borderId="1" xfId="37" applyFont="1" applyBorder="1" applyAlignment="1">
      <alignment horizontal="center" vertical="top" wrapText="1"/>
    </xf>
    <xf numFmtId="0" fontId="2" fillId="0" borderId="1" xfId="27" applyFont="1" applyBorder="1" applyAlignment="1">
      <alignment vertical="top"/>
    </xf>
    <xf numFmtId="171" fontId="1" fillId="0" borderId="1" xfId="27" applyNumberFormat="1" applyBorder="1" applyAlignment="1">
      <alignment horizontal="right" vertical="top" wrapText="1"/>
    </xf>
    <xf numFmtId="0" fontId="1" fillId="0" borderId="1" xfId="27" applyBorder="1" applyAlignment="1">
      <alignment horizontal="right" vertical="top" wrapText="1"/>
    </xf>
    <xf numFmtId="171" fontId="2" fillId="0" borderId="1" xfId="27" applyNumberFormat="1" applyFont="1" applyBorder="1" applyAlignment="1">
      <alignment horizontal="right" vertical="top"/>
    </xf>
    <xf numFmtId="171" fontId="1" fillId="0" borderId="1" xfId="27" applyNumberFormat="1" applyBorder="1" applyAlignment="1">
      <alignment horizontal="right" vertical="top"/>
    </xf>
    <xf numFmtId="0" fontId="1" fillId="0" borderId="1" xfId="27" applyBorder="1" applyAlignment="1">
      <alignment vertical="top"/>
    </xf>
    <xf numFmtId="0" fontId="2" fillId="0" borderId="1" xfId="27" applyFont="1" applyBorder="1" applyAlignment="1">
      <alignment horizontal="right" vertical="top" wrapText="1"/>
    </xf>
    <xf numFmtId="0" fontId="2" fillId="0" borderId="1" xfId="27" applyFont="1" applyBorder="1" applyAlignment="1">
      <alignment vertical="top" wrapText="1"/>
    </xf>
    <xf numFmtId="1" fontId="2" fillId="0" borderId="1" xfId="27" applyNumberFormat="1" applyFont="1" applyBorder="1" applyAlignment="1">
      <alignment horizontal="right" vertical="top"/>
    </xf>
    <xf numFmtId="0" fontId="2" fillId="0" borderId="1" xfId="27" quotePrefix="1" applyFont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1" fillId="0" borderId="1" xfId="2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37" fontId="2" fillId="0" borderId="1" xfId="31" applyNumberFormat="1" applyFont="1" applyFill="1" applyBorder="1" applyAlignment="1" applyProtection="1">
      <alignment horizontal="right" vertical="top" wrapText="1"/>
    </xf>
    <xf numFmtId="178" fontId="1" fillId="0" borderId="1" xfId="17" applyNumberFormat="1" applyFont="1" applyFill="1" applyBorder="1" applyAlignment="1">
      <alignment horizontal="right" vertical="top" wrapText="1"/>
    </xf>
    <xf numFmtId="171" fontId="2" fillId="0" borderId="1" xfId="0" applyNumberFormat="1" applyFont="1" applyBorder="1" applyAlignment="1">
      <alignment horizontal="center" vertical="top"/>
    </xf>
    <xf numFmtId="18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23" applyFont="1" applyFill="1" applyBorder="1" applyAlignment="1">
      <alignment horizontal="left" vertical="top" wrapText="1"/>
    </xf>
    <xf numFmtId="1" fontId="1" fillId="0" borderId="1" xfId="23" applyNumberFormat="1" applyBorder="1" applyAlignment="1">
      <alignment vertical="top"/>
    </xf>
    <xf numFmtId="0" fontId="1" fillId="0" borderId="1" xfId="23" applyBorder="1" applyAlignment="1">
      <alignment vertical="top"/>
    </xf>
    <xf numFmtId="1" fontId="2" fillId="0" borderId="1" xfId="23" applyNumberFormat="1" applyFont="1" applyBorder="1" applyAlignment="1">
      <alignment horizontal="right" vertical="top"/>
    </xf>
    <xf numFmtId="171" fontId="2" fillId="0" borderId="1" xfId="23" applyNumberFormat="1" applyFont="1" applyBorder="1" applyAlignment="1">
      <alignment vertical="top"/>
    </xf>
    <xf numFmtId="171" fontId="1" fillId="0" borderId="1" xfId="23" applyNumberFormat="1" applyBorder="1" applyAlignment="1">
      <alignment horizontal="right" vertical="top"/>
    </xf>
    <xf numFmtId="0" fontId="2" fillId="0" borderId="1" xfId="23" applyFont="1" applyBorder="1" applyAlignment="1">
      <alignment vertical="top" wrapText="1"/>
    </xf>
    <xf numFmtId="171" fontId="1" fillId="0" borderId="1" xfId="23" applyNumberFormat="1" applyBorder="1" applyAlignment="1">
      <alignment vertical="top"/>
    </xf>
    <xf numFmtId="4" fontId="1" fillId="0" borderId="1" xfId="23" applyNumberFormat="1" applyBorder="1" applyAlignment="1">
      <alignment horizontal="justify" vertical="top" wrapText="1"/>
    </xf>
    <xf numFmtId="4" fontId="1" fillId="0" borderId="1" xfId="23" applyNumberFormat="1" applyBorder="1" applyAlignment="1">
      <alignment vertical="top" wrapText="1"/>
    </xf>
    <xf numFmtId="0" fontId="1" fillId="0" borderId="1" xfId="23" applyBorder="1" applyAlignment="1">
      <alignment horizontal="left" vertical="top" wrapText="1"/>
    </xf>
    <xf numFmtId="0" fontId="1" fillId="0" borderId="1" xfId="23" applyBorder="1" applyAlignment="1">
      <alignment vertical="top" wrapText="1"/>
    </xf>
    <xf numFmtId="0" fontId="2" fillId="0" borderId="1" xfId="23" applyFont="1" applyBorder="1" applyAlignment="1">
      <alignment vertical="top"/>
    </xf>
    <xf numFmtId="1" fontId="1" fillId="0" borderId="1" xfId="23" applyNumberFormat="1" applyBorder="1" applyAlignment="1">
      <alignment horizontal="right" vertical="top"/>
    </xf>
    <xf numFmtId="171" fontId="2" fillId="0" borderId="1" xfId="23" applyNumberFormat="1" applyFont="1" applyBorder="1" applyAlignment="1">
      <alignment horizontal="right" vertical="top"/>
    </xf>
    <xf numFmtId="166" fontId="1" fillId="0" borderId="1" xfId="41" applyNumberFormat="1" applyBorder="1" applyAlignment="1">
      <alignment vertical="top"/>
    </xf>
    <xf numFmtId="166" fontId="1" fillId="0" borderId="1" xfId="41" applyNumberFormat="1" applyBorder="1" applyAlignment="1">
      <alignment horizontal="center" vertical="top"/>
    </xf>
    <xf numFmtId="166" fontId="1" fillId="0" borderId="1" xfId="41" applyNumberForma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 wrapText="1"/>
    </xf>
    <xf numFmtId="2" fontId="1" fillId="0" borderId="1" xfId="23" applyNumberFormat="1" applyBorder="1" applyAlignment="1">
      <alignment horizontal="right" vertical="top"/>
    </xf>
    <xf numFmtId="2" fontId="2" fillId="0" borderId="1" xfId="23" applyNumberFormat="1" applyFont="1" applyBorder="1" applyAlignment="1">
      <alignment horizontal="right" vertical="top"/>
    </xf>
    <xf numFmtId="180" fontId="1" fillId="0" borderId="1" xfId="0" applyNumberFormat="1" applyFont="1" applyBorder="1" applyAlignment="1">
      <alignment horizontal="right" vertical="top" wrapText="1"/>
    </xf>
    <xf numFmtId="1" fontId="2" fillId="0" borderId="1" xfId="41" applyNumberFormat="1" applyFont="1" applyBorder="1" applyAlignment="1">
      <alignment horizontal="right" vertical="top"/>
    </xf>
    <xf numFmtId="0" fontId="2" fillId="0" borderId="1" xfId="41" applyFont="1" applyBorder="1" applyAlignment="1">
      <alignment vertical="top"/>
    </xf>
    <xf numFmtId="171" fontId="1" fillId="0" borderId="1" xfId="41" applyNumberFormat="1" applyBorder="1" applyAlignment="1">
      <alignment horizontal="right" vertical="top"/>
    </xf>
    <xf numFmtId="0" fontId="1" fillId="0" borderId="1" xfId="41" applyBorder="1" applyAlignment="1">
      <alignment vertical="top"/>
    </xf>
    <xf numFmtId="4" fontId="1" fillId="0" borderId="1" xfId="0" applyNumberFormat="1" applyFont="1" applyBorder="1" applyAlignment="1" applyProtection="1">
      <alignment vertical="top"/>
      <protection locked="0"/>
    </xf>
    <xf numFmtId="0" fontId="2" fillId="0" borderId="1" xfId="23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top"/>
    </xf>
    <xf numFmtId="166" fontId="1" fillId="0" borderId="1" xfId="27" applyNumberFormat="1" applyBorder="1" applyAlignment="1">
      <alignment vertical="top"/>
    </xf>
    <xf numFmtId="4" fontId="1" fillId="0" borderId="1" xfId="11" applyNumberFormat="1" applyFont="1" applyFill="1" applyBorder="1" applyAlignment="1">
      <alignment horizontal="right" vertical="top" wrapText="1"/>
    </xf>
    <xf numFmtId="0" fontId="2" fillId="0" borderId="1" xfId="27" applyFont="1" applyBorder="1" applyAlignment="1">
      <alignment horizontal="center" vertical="top" wrapText="1"/>
    </xf>
    <xf numFmtId="43" fontId="1" fillId="0" borderId="1" xfId="27" applyNumberFormat="1" applyBorder="1" applyAlignment="1">
      <alignment vertical="top" wrapText="1"/>
    </xf>
    <xf numFmtId="0" fontId="1" fillId="0" borderId="1" xfId="27" applyBorder="1" applyAlignment="1">
      <alignment horizontal="center" vertical="top" wrapText="1"/>
    </xf>
    <xf numFmtId="43" fontId="1" fillId="0" borderId="1" xfId="31" applyFont="1" applyFill="1" applyBorder="1" applyAlignment="1" applyProtection="1">
      <alignment vertical="top" wrapText="1"/>
      <protection locked="0"/>
    </xf>
    <xf numFmtId="3" fontId="2" fillId="0" borderId="1" xfId="27" applyNumberFormat="1" applyFont="1" applyBorder="1" applyAlignment="1">
      <alignment horizontal="right" vertical="top" wrapText="1"/>
    </xf>
    <xf numFmtId="43" fontId="1" fillId="0" borderId="1" xfId="35" applyNumberFormat="1" applyFont="1" applyFill="1" applyBorder="1" applyAlignment="1" applyProtection="1">
      <alignment horizontal="right" vertical="top" wrapText="1"/>
    </xf>
    <xf numFmtId="3" fontId="2" fillId="0" borderId="1" xfId="8" applyNumberFormat="1" applyFont="1" applyBorder="1" applyAlignment="1">
      <alignment vertical="top" wrapText="1"/>
    </xf>
    <xf numFmtId="0" fontId="2" fillId="0" borderId="1" xfId="8" applyFont="1" applyBorder="1" applyAlignment="1">
      <alignment vertical="top" wrapText="1"/>
    </xf>
    <xf numFmtId="43" fontId="1" fillId="0" borderId="1" xfId="43" applyFont="1" applyFill="1" applyBorder="1" applyAlignment="1" applyProtection="1">
      <alignment vertical="top" wrapText="1"/>
    </xf>
    <xf numFmtId="4" fontId="1" fillId="0" borderId="1" xfId="43" applyNumberFormat="1" applyFont="1" applyFill="1" applyBorder="1" applyAlignment="1" applyProtection="1">
      <alignment horizontal="center" vertical="top" wrapText="1"/>
    </xf>
    <xf numFmtId="171" fontId="1" fillId="0" borderId="1" xfId="8" applyNumberFormat="1" applyBorder="1" applyAlignment="1">
      <alignment vertical="top" wrapText="1"/>
    </xf>
    <xf numFmtId="0" fontId="1" fillId="0" borderId="1" xfId="8" applyBorder="1" applyAlignment="1">
      <alignment horizontal="left" vertical="top" wrapText="1"/>
    </xf>
    <xf numFmtId="0" fontId="1" fillId="0" borderId="1" xfId="8" applyBorder="1" applyAlignment="1">
      <alignment vertical="top" wrapText="1"/>
    </xf>
    <xf numFmtId="173" fontId="1" fillId="0" borderId="1" xfId="27" applyNumberFormat="1" applyBorder="1" applyAlignment="1">
      <alignment vertical="top" wrapText="1"/>
    </xf>
    <xf numFmtId="4" fontId="1" fillId="0" borderId="1" xfId="27" applyNumberFormat="1" applyBorder="1" applyAlignment="1">
      <alignment horizontal="center" vertical="top" wrapText="1"/>
    </xf>
    <xf numFmtId="3" fontId="2" fillId="0" borderId="1" xfId="27" applyNumberFormat="1" applyFont="1" applyBorder="1" applyAlignment="1">
      <alignment vertical="top" wrapText="1"/>
    </xf>
    <xf numFmtId="4" fontId="1" fillId="0" borderId="1" xfId="27" applyNumberForma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39" fontId="2" fillId="0" borderId="1" xfId="33" applyNumberFormat="1" applyFont="1" applyFill="1" applyBorder="1" applyAlignment="1">
      <alignment horizontal="right" vertical="top" wrapText="1"/>
    </xf>
    <xf numFmtId="43" fontId="2" fillId="2" borderId="1" xfId="3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3" fontId="2" fillId="0" borderId="1" xfId="31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4" fontId="1" fillId="0" borderId="1" xfId="45" applyNumberFormat="1" applyFont="1" applyFill="1" applyBorder="1" applyAlignment="1">
      <alignment vertical="top"/>
    </xf>
    <xf numFmtId="39" fontId="1" fillId="0" borderId="1" xfId="38" applyFont="1" applyBorder="1" applyAlignment="1">
      <alignment horizontal="left" vertical="top"/>
    </xf>
    <xf numFmtId="4" fontId="1" fillId="0" borderId="1" xfId="0" applyNumberFormat="1" applyFont="1" applyBorder="1" applyAlignment="1">
      <alignment vertical="top"/>
    </xf>
    <xf numFmtId="17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71" fontId="1" fillId="0" borderId="1" xfId="0" applyNumberFormat="1" applyFont="1" applyBorder="1" applyAlignment="1">
      <alignment vertical="top"/>
    </xf>
    <xf numFmtId="181" fontId="1" fillId="7" borderId="1" xfId="12" applyNumberFormat="1" applyFont="1" applyFill="1" applyBorder="1" applyAlignment="1" applyProtection="1">
      <alignment horizontal="right" vertical="top"/>
    </xf>
    <xf numFmtId="0" fontId="2" fillId="7" borderId="1" xfId="0" applyFont="1" applyFill="1" applyBorder="1" applyAlignment="1">
      <alignment horizontal="center" vertical="top" wrapText="1"/>
    </xf>
    <xf numFmtId="39" fontId="1" fillId="7" borderId="1" xfId="33" applyNumberFormat="1" applyFont="1" applyFill="1" applyBorder="1" applyAlignment="1">
      <alignment horizontal="right" vertical="top" wrapText="1"/>
    </xf>
    <xf numFmtId="0" fontId="1" fillId="7" borderId="1" xfId="11" applyNumberFormat="1" applyFont="1" applyFill="1" applyBorder="1" applyAlignment="1">
      <alignment horizontal="center" vertical="top"/>
    </xf>
    <xf numFmtId="0" fontId="2" fillId="2" borderId="1" xfId="23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33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center" vertical="top"/>
    </xf>
    <xf numFmtId="39" fontId="2" fillId="0" borderId="1" xfId="0" applyNumberFormat="1" applyFont="1" applyBorder="1" applyAlignment="1">
      <alignment horizontal="center" vertical="top"/>
    </xf>
    <xf numFmtId="43" fontId="2" fillId="0" borderId="1" xfId="33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/>
    </xf>
    <xf numFmtId="43" fontId="1" fillId="0" borderId="1" xfId="33" applyFont="1" applyFill="1" applyBorder="1" applyAlignment="1" applyProtection="1">
      <alignment horizontal="center" vertical="top"/>
    </xf>
    <xf numFmtId="39" fontId="1" fillId="0" borderId="1" xfId="0" applyNumberFormat="1" applyFont="1" applyBorder="1" applyAlignment="1">
      <alignment horizontal="center" vertical="top"/>
    </xf>
    <xf numFmtId="43" fontId="1" fillId="0" borderId="1" xfId="33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9" applyNumberFormat="1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center" vertical="top" wrapText="1"/>
    </xf>
    <xf numFmtId="43" fontId="1" fillId="8" borderId="1" xfId="33" applyFont="1" applyFill="1" applyBorder="1" applyAlignment="1" applyProtection="1">
      <alignment horizontal="center" vertical="top"/>
    </xf>
    <xf numFmtId="39" fontId="1" fillId="8" borderId="1" xfId="0" applyNumberFormat="1" applyFont="1" applyFill="1" applyBorder="1" applyAlignment="1">
      <alignment horizontal="center" vertical="top"/>
    </xf>
    <xf numFmtId="43" fontId="1" fillId="8" borderId="1" xfId="33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166" fontId="1" fillId="2" borderId="1" xfId="27" applyNumberFormat="1" applyFill="1" applyBorder="1" applyAlignment="1">
      <alignment vertical="top"/>
    </xf>
    <xf numFmtId="166" fontId="1" fillId="2" borderId="1" xfId="27" applyNumberFormat="1" applyFill="1" applyBorder="1" applyAlignment="1">
      <alignment horizontal="center" vertical="top"/>
    </xf>
    <xf numFmtId="166" fontId="1" fillId="4" borderId="1" xfId="27" applyNumberFormat="1" applyFill="1" applyBorder="1" applyAlignment="1">
      <alignment vertical="top"/>
    </xf>
    <xf numFmtId="166" fontId="1" fillId="4" borderId="1" xfId="27" applyNumberFormat="1" applyFill="1" applyBorder="1" applyAlignment="1">
      <alignment horizontal="center" vertical="top"/>
    </xf>
    <xf numFmtId="43" fontId="1" fillId="0" borderId="1" xfId="31" applyFont="1" applyFill="1" applyBorder="1" applyAlignment="1">
      <alignment horizontal="center" vertical="top" wrapText="1"/>
    </xf>
    <xf numFmtId="4" fontId="1" fillId="0" borderId="1" xfId="37" applyNumberFormat="1" applyFont="1" applyBorder="1" applyAlignment="1">
      <alignment horizontal="center" vertical="top"/>
    </xf>
    <xf numFmtId="166" fontId="2" fillId="0" borderId="1" xfId="27" applyNumberFormat="1" applyFont="1" applyBorder="1" applyAlignment="1">
      <alignment horizontal="center" vertical="top"/>
    </xf>
    <xf numFmtId="43" fontId="1" fillId="0" borderId="1" xfId="31" applyFont="1" applyFill="1" applyBorder="1" applyAlignment="1" applyProtection="1">
      <alignment horizontal="center" vertical="top" wrapText="1"/>
    </xf>
    <xf numFmtId="166" fontId="1" fillId="0" borderId="1" xfId="27" applyNumberFormat="1" applyBorder="1" applyAlignment="1">
      <alignment horizontal="center" vertical="top"/>
    </xf>
    <xf numFmtId="166" fontId="2" fillId="0" borderId="1" xfId="27" applyNumberFormat="1" applyFont="1" applyBorder="1" applyAlignment="1">
      <alignment vertical="top"/>
    </xf>
    <xf numFmtId="166" fontId="1" fillId="2" borderId="1" xfId="0" applyNumberFormat="1" applyFont="1" applyFill="1" applyBorder="1" applyAlignment="1">
      <alignment vertical="top"/>
    </xf>
    <xf numFmtId="43" fontId="1" fillId="2" borderId="1" xfId="31" applyFont="1" applyFill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 wrapText="1"/>
    </xf>
    <xf numFmtId="165" fontId="1" fillId="0" borderId="1" xfId="17" applyFont="1" applyFill="1" applyBorder="1" applyAlignment="1">
      <alignment horizontal="right" vertical="top" wrapText="1"/>
    </xf>
    <xf numFmtId="165" fontId="1" fillId="0" borderId="1" xfId="17" applyFont="1" applyFill="1" applyBorder="1" applyAlignment="1">
      <alignment horizontal="center" vertical="top" wrapText="1"/>
    </xf>
    <xf numFmtId="37" fontId="2" fillId="0" borderId="1" xfId="0" applyNumberFormat="1" applyFont="1" applyBorder="1" applyAlignment="1">
      <alignment horizontal="right" vertical="top"/>
    </xf>
    <xf numFmtId="43" fontId="1" fillId="0" borderId="1" xfId="31" applyFont="1" applyFill="1" applyBorder="1" applyAlignment="1" applyProtection="1">
      <alignment horizontal="right" vertical="top" wrapText="1"/>
    </xf>
    <xf numFmtId="177" fontId="1" fillId="0" borderId="1" xfId="39" applyFont="1" applyBorder="1" applyAlignment="1">
      <alignment horizontal="center" vertical="top"/>
    </xf>
    <xf numFmtId="43" fontId="1" fillId="0" borderId="1" xfId="31" applyFont="1" applyFill="1" applyBorder="1" applyAlignment="1" applyProtection="1">
      <alignment horizontal="right" vertical="top"/>
    </xf>
    <xf numFmtId="165" fontId="1" fillId="0" borderId="1" xfId="17" applyFont="1" applyFill="1" applyBorder="1" applyAlignment="1" applyProtection="1">
      <alignment horizontal="right" vertical="top" wrapText="1"/>
    </xf>
    <xf numFmtId="165" fontId="1" fillId="0" borderId="1" xfId="17" applyFont="1" applyFill="1" applyBorder="1" applyAlignment="1" applyProtection="1">
      <alignment horizontal="right" vertical="top" wrapText="1"/>
      <protection locked="0"/>
    </xf>
    <xf numFmtId="166" fontId="1" fillId="0" borderId="1" xfId="4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 wrapText="1"/>
    </xf>
    <xf numFmtId="4" fontId="1" fillId="2" borderId="1" xfId="39" applyNumberFormat="1" applyFont="1" applyFill="1" applyBorder="1" applyAlignment="1">
      <alignment vertical="top"/>
    </xf>
    <xf numFmtId="177" fontId="1" fillId="2" borderId="1" xfId="39" applyFont="1" applyFill="1" applyBorder="1" applyAlignment="1">
      <alignment horizontal="center" vertical="top"/>
    </xf>
    <xf numFmtId="166" fontId="1" fillId="0" borderId="1" xfId="23" applyNumberFormat="1" applyBorder="1" applyAlignment="1">
      <alignment vertical="top"/>
    </xf>
    <xf numFmtId="166" fontId="1" fillId="0" borderId="1" xfId="23" applyNumberFormat="1" applyBorder="1" applyAlignment="1">
      <alignment horizontal="center" vertical="top"/>
    </xf>
    <xf numFmtId="4" fontId="1" fillId="0" borderId="1" xfId="39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43" fontId="1" fillId="2" borderId="1" xfId="31" applyFont="1" applyFill="1" applyBorder="1" applyAlignment="1" applyProtection="1">
      <alignment vertical="top"/>
      <protection locked="0"/>
    </xf>
    <xf numFmtId="0" fontId="2" fillId="0" borderId="1" xfId="23" applyFont="1" applyBorder="1" applyAlignment="1">
      <alignment horizontal="center" vertical="top" wrapText="1"/>
    </xf>
    <xf numFmtId="4" fontId="2" fillId="0" borderId="1" xfId="27" applyNumberFormat="1" applyFont="1" applyBorder="1" applyAlignment="1">
      <alignment vertical="top" wrapText="1"/>
    </xf>
    <xf numFmtId="171" fontId="1" fillId="9" borderId="1" xfId="0" applyNumberFormat="1" applyFont="1" applyFill="1" applyBorder="1" applyAlignment="1">
      <alignment horizontal="right" vertical="top"/>
    </xf>
    <xf numFmtId="0" fontId="2" fillId="9" borderId="1" xfId="0" applyFont="1" applyFill="1" applyBorder="1" applyAlignment="1">
      <alignment horizontal="center" vertical="top" wrapText="1"/>
    </xf>
    <xf numFmtId="43" fontId="1" fillId="9" borderId="1" xfId="33" applyFont="1" applyFill="1" applyBorder="1" applyAlignment="1" applyProtection="1">
      <alignment horizontal="center" vertical="top"/>
    </xf>
    <xf numFmtId="39" fontId="1" fillId="9" borderId="1" xfId="0" applyNumberFormat="1" applyFont="1" applyFill="1" applyBorder="1" applyAlignment="1">
      <alignment horizontal="center" vertical="top"/>
    </xf>
    <xf numFmtId="43" fontId="1" fillId="9" borderId="1" xfId="33" applyFont="1" applyFill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1" xfId="31" applyNumberFormat="1" applyFont="1" applyFill="1" applyBorder="1" applyAlignment="1" applyProtection="1">
      <alignment horizontal="right" vertical="top" wrapText="1"/>
    </xf>
    <xf numFmtId="39" fontId="2" fillId="0" borderId="1" xfId="27" applyNumberFormat="1" applyFont="1" applyBorder="1" applyAlignment="1">
      <alignment vertical="top" wrapText="1"/>
    </xf>
    <xf numFmtId="43" fontId="1" fillId="0" borderId="1" xfId="31" applyFont="1" applyFill="1" applyBorder="1" applyAlignment="1" applyProtection="1">
      <alignment vertical="top" wrapText="1"/>
    </xf>
    <xf numFmtId="39" fontId="1" fillId="0" borderId="1" xfId="27" applyNumberFormat="1" applyBorder="1" applyAlignment="1">
      <alignment vertical="top" wrapText="1"/>
    </xf>
    <xf numFmtId="2" fontId="1" fillId="0" borderId="1" xfId="31" applyNumberFormat="1" applyFont="1" applyFill="1" applyBorder="1" applyAlignment="1" applyProtection="1">
      <alignment horizontal="right" vertical="top" wrapText="1"/>
    </xf>
    <xf numFmtId="0" fontId="1" fillId="0" borderId="1" xfId="36" applyFont="1" applyBorder="1" applyAlignment="1">
      <alignment vertical="top" wrapText="1"/>
    </xf>
    <xf numFmtId="171" fontId="2" fillId="2" borderId="1" xfId="27" applyNumberFormat="1" applyFont="1" applyFill="1" applyBorder="1" applyAlignment="1">
      <alignment horizontal="center" vertical="top"/>
    </xf>
    <xf numFmtId="0" fontId="2" fillId="2" borderId="1" xfId="27" applyFont="1" applyFill="1" applyBorder="1" applyAlignment="1">
      <alignment horizontal="right" vertical="top"/>
    </xf>
    <xf numFmtId="0" fontId="2" fillId="0" borderId="1" xfId="27" quotePrefix="1" applyFont="1" applyBorder="1" applyAlignment="1">
      <alignment horizontal="left" vertical="top" wrapText="1"/>
    </xf>
    <xf numFmtId="43" fontId="1" fillId="0" borderId="1" xfId="31" applyFont="1" applyFill="1" applyBorder="1" applyAlignment="1" applyProtection="1">
      <alignment horizontal="center" vertical="top"/>
      <protection locked="0"/>
    </xf>
    <xf numFmtId="39" fontId="2" fillId="0" borderId="1" xfId="37" applyFont="1" applyBorder="1" applyAlignment="1">
      <alignment horizontal="left" vertical="top" wrapText="1"/>
    </xf>
    <xf numFmtId="39" fontId="1" fillId="0" borderId="1" xfId="37" applyFont="1" applyBorder="1" applyAlignment="1">
      <alignment horizontal="left" vertical="top" wrapText="1"/>
    </xf>
    <xf numFmtId="4" fontId="1" fillId="0" borderId="1" xfId="31" applyNumberFormat="1" applyFont="1" applyFill="1" applyBorder="1" applyAlignment="1" applyProtection="1">
      <alignment horizontal="right" vertical="top" wrapText="1"/>
    </xf>
    <xf numFmtId="43" fontId="1" fillId="0" borderId="1" xfId="31" applyFont="1" applyFill="1" applyBorder="1" applyAlignment="1" applyProtection="1">
      <alignment horizontal="center" vertical="top"/>
    </xf>
    <xf numFmtId="49" fontId="1" fillId="2" borderId="1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left" vertical="top" wrapText="1"/>
    </xf>
    <xf numFmtId="43" fontId="1" fillId="2" borderId="1" xfId="31" applyFont="1" applyFill="1" applyBorder="1" applyAlignment="1" applyProtection="1">
      <alignment horizontal="right" vertical="top"/>
    </xf>
    <xf numFmtId="43" fontId="1" fillId="2" borderId="1" xfId="31" applyFont="1" applyFill="1" applyBorder="1" applyAlignment="1" applyProtection="1">
      <alignment horizontal="center" vertical="top"/>
    </xf>
    <xf numFmtId="0" fontId="1" fillId="3" borderId="0" xfId="0" applyFont="1" applyFill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12" fillId="2" borderId="0" xfId="0" applyFont="1" applyFill="1" applyAlignment="1">
      <alignment vertical="top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center"/>
    </xf>
    <xf numFmtId="0" fontId="1" fillId="0" borderId="1" xfId="27" applyBorder="1" applyAlignment="1">
      <alignment horizontal="justify" vertical="top" wrapText="1"/>
    </xf>
    <xf numFmtId="0" fontId="1" fillId="0" borderId="1" xfId="3" applyBorder="1" applyAlignment="1">
      <alignment vertical="top"/>
    </xf>
    <xf numFmtId="0" fontId="2" fillId="0" borderId="1" xfId="3" applyFont="1" applyBorder="1" applyAlignment="1">
      <alignment vertical="top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vertical="top" wrapText="1"/>
    </xf>
    <xf numFmtId="0" fontId="1" fillId="2" borderId="0" xfId="32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2" fillId="2" borderId="1" xfId="3" applyFont="1" applyFill="1" applyBorder="1" applyAlignment="1">
      <alignment horizontal="justify" vertical="top" wrapText="1"/>
    </xf>
    <xf numFmtId="0" fontId="2" fillId="0" borderId="1" xfId="27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5" borderId="3" xfId="3" applyFont="1" applyFill="1" applyBorder="1" applyAlignment="1">
      <alignment horizontal="center" vertical="top"/>
    </xf>
    <xf numFmtId="4" fontId="2" fillId="5" borderId="3" xfId="3" applyNumberFormat="1" applyFont="1" applyFill="1" applyBorder="1" applyAlignment="1">
      <alignment horizontal="center" vertical="top"/>
    </xf>
    <xf numFmtId="4" fontId="2" fillId="5" borderId="3" xfId="2" applyNumberFormat="1" applyFont="1" applyFill="1" applyBorder="1" applyAlignment="1">
      <alignment horizontal="center" vertical="top"/>
    </xf>
    <xf numFmtId="4" fontId="1" fillId="2" borderId="1" xfId="11" applyNumberFormat="1" applyFont="1" applyFill="1" applyBorder="1" applyAlignment="1">
      <alignment horizontal="right" vertical="top" wrapText="1"/>
    </xf>
    <xf numFmtId="4" fontId="1" fillId="2" borderId="1" xfId="11" applyNumberFormat="1" applyFont="1" applyFill="1" applyBorder="1" applyAlignment="1" applyProtection="1">
      <alignment horizontal="right" vertical="top" wrapText="1"/>
      <protection locked="0"/>
    </xf>
    <xf numFmtId="1" fontId="2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right" vertical="top"/>
    </xf>
    <xf numFmtId="4" fontId="1" fillId="2" borderId="1" xfId="11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center" vertical="top"/>
    </xf>
    <xf numFmtId="169" fontId="1" fillId="2" borderId="1" xfId="32" applyNumberFormat="1" applyFill="1" applyBorder="1" applyAlignment="1">
      <alignment horizontal="right" vertical="top" wrapText="1"/>
    </xf>
    <xf numFmtId="0" fontId="1" fillId="2" borderId="1" xfId="36" applyFont="1" applyFill="1" applyBorder="1" applyAlignment="1">
      <alignment horizontal="center" vertical="top" wrapText="1"/>
    </xf>
    <xf numFmtId="0" fontId="2" fillId="2" borderId="0" xfId="3" applyFont="1" applyFill="1" applyAlignment="1">
      <alignment horizontal="center" vertical="top"/>
    </xf>
    <xf numFmtId="49" fontId="1" fillId="0" borderId="1" xfId="0" applyNumberFormat="1" applyFont="1" applyBorder="1" applyAlignment="1">
      <alignment horizontal="justify" vertical="top" wrapText="1"/>
    </xf>
    <xf numFmtId="39" fontId="2" fillId="2" borderId="1" xfId="33" applyNumberFormat="1" applyFont="1" applyFill="1" applyBorder="1" applyAlignment="1">
      <alignment horizontal="right" vertical="top" wrapText="1"/>
    </xf>
    <xf numFmtId="0" fontId="16" fillId="2" borderId="0" xfId="0" applyFont="1" applyFill="1" applyAlignment="1">
      <alignment vertical="top"/>
    </xf>
    <xf numFmtId="0" fontId="12" fillId="5" borderId="0" xfId="0" applyFont="1" applyFill="1" applyAlignment="1">
      <alignment vertical="top"/>
    </xf>
    <xf numFmtId="49" fontId="1" fillId="2" borderId="1" xfId="0" applyNumberFormat="1" applyFont="1" applyFill="1" applyBorder="1" applyAlignment="1">
      <alignment horizontal="justify" vertical="top" wrapText="1"/>
    </xf>
    <xf numFmtId="0" fontId="16" fillId="2" borderId="1" xfId="0" applyFont="1" applyFill="1" applyBorder="1" applyAlignment="1">
      <alignment vertical="top"/>
    </xf>
    <xf numFmtId="49" fontId="13" fillId="2" borderId="1" xfId="0" applyNumberFormat="1" applyFont="1" applyFill="1" applyBorder="1" applyAlignment="1">
      <alignment horizontal="justify" vertical="top" wrapText="1"/>
    </xf>
    <xf numFmtId="0" fontId="15" fillId="2" borderId="1" xfId="0" quotePrefix="1" applyFont="1" applyFill="1" applyBorder="1" applyAlignment="1">
      <alignment horizontal="left" vertical="top"/>
    </xf>
    <xf numFmtId="0" fontId="2" fillId="6" borderId="6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8" xfId="0" applyFont="1" applyFill="1" applyBorder="1" applyAlignment="1">
      <alignment horizontal="center" vertical="top"/>
    </xf>
    <xf numFmtId="0" fontId="2" fillId="6" borderId="7" xfId="0" applyFont="1" applyFill="1" applyBorder="1" applyAlignment="1">
      <alignment horizontal="center" vertical="top"/>
    </xf>
    <xf numFmtId="4" fontId="2" fillId="6" borderId="8" xfId="0" applyNumberFormat="1" applyFont="1" applyFill="1" applyBorder="1" applyAlignment="1">
      <alignment vertical="top"/>
    </xf>
    <xf numFmtId="4" fontId="2" fillId="6" borderId="7" xfId="0" applyNumberFormat="1" applyFont="1" applyFill="1" applyBorder="1" applyAlignment="1">
      <alignment vertical="top"/>
    </xf>
    <xf numFmtId="4" fontId="2" fillId="6" borderId="9" xfId="0" applyNumberFormat="1" applyFont="1" applyFill="1" applyBorder="1" applyAlignment="1">
      <alignment horizontal="center" vertical="top"/>
    </xf>
    <xf numFmtId="4" fontId="2" fillId="6" borderId="10" xfId="0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center" vertical="top"/>
    </xf>
    <xf numFmtId="0" fontId="2" fillId="6" borderId="12" xfId="0" applyFont="1" applyFill="1" applyBorder="1" applyAlignment="1">
      <alignment vertical="top"/>
    </xf>
    <xf numFmtId="0" fontId="2" fillId="6" borderId="13" xfId="0" applyFont="1" applyFill="1" applyBorder="1" applyAlignment="1">
      <alignment horizontal="right" vertical="top"/>
    </xf>
    <xf numFmtId="4" fontId="2" fillId="6" borderId="13" xfId="0" applyNumberFormat="1" applyFont="1" applyFill="1" applyBorder="1" applyAlignment="1">
      <alignment vertical="top"/>
    </xf>
    <xf numFmtId="4" fontId="2" fillId="6" borderId="13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/>
    </xf>
    <xf numFmtId="4" fontId="1" fillId="2" borderId="1" xfId="47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3" fontId="1" fillId="2" borderId="1" xfId="9" applyFont="1" applyFill="1" applyBorder="1" applyAlignment="1" applyProtection="1">
      <alignment vertical="top"/>
      <protection locked="0"/>
    </xf>
    <xf numFmtId="4" fontId="1" fillId="5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6" fontId="1" fillId="2" borderId="1" xfId="27" applyNumberFormat="1" applyFill="1" applyBorder="1" applyAlignment="1" applyProtection="1">
      <alignment vertical="top"/>
      <protection locked="0"/>
    </xf>
    <xf numFmtId="166" fontId="1" fillId="4" borderId="1" xfId="27" applyNumberFormat="1" applyFill="1" applyBorder="1" applyAlignment="1" applyProtection="1">
      <alignment vertical="top"/>
      <protection locked="0"/>
    </xf>
    <xf numFmtId="4" fontId="1" fillId="0" borderId="1" xfId="37" applyNumberFormat="1" applyFont="1" applyBorder="1" applyAlignment="1" applyProtection="1">
      <alignment vertical="top"/>
      <protection locked="0"/>
    </xf>
    <xf numFmtId="166" fontId="1" fillId="0" borderId="1" xfId="27" applyNumberFormat="1" applyBorder="1" applyAlignment="1" applyProtection="1">
      <alignment vertical="top"/>
      <protection locked="0"/>
    </xf>
    <xf numFmtId="166" fontId="2" fillId="0" borderId="1" xfId="27" applyNumberFormat="1" applyFont="1" applyBorder="1" applyAlignment="1" applyProtection="1">
      <alignment vertical="top"/>
      <protection locked="0"/>
    </xf>
    <xf numFmtId="166" fontId="1" fillId="2" borderId="1" xfId="0" applyNumberFormat="1" applyFont="1" applyFill="1" applyBorder="1" applyAlignment="1" applyProtection="1">
      <alignment vertical="top"/>
      <protection locked="0"/>
    </xf>
    <xf numFmtId="166" fontId="1" fillId="0" borderId="1" xfId="0" applyNumberFormat="1" applyFont="1" applyBorder="1" applyAlignment="1" applyProtection="1">
      <alignment vertical="top"/>
      <protection locked="0"/>
    </xf>
    <xf numFmtId="2" fontId="1" fillId="2" borderId="1" xfId="17" applyNumberFormat="1" applyFont="1" applyFill="1" applyBorder="1" applyAlignment="1" applyProtection="1">
      <alignment vertical="top" wrapText="1"/>
      <protection locked="0"/>
    </xf>
    <xf numFmtId="4" fontId="1" fillId="2" borderId="1" xfId="39" applyNumberFormat="1" applyFont="1" applyFill="1" applyBorder="1" applyAlignment="1" applyProtection="1">
      <alignment vertical="top"/>
      <protection locked="0"/>
    </xf>
    <xf numFmtId="166" fontId="1" fillId="0" borderId="1" xfId="23" applyNumberFormat="1" applyBorder="1" applyAlignment="1" applyProtection="1">
      <alignment vertical="top"/>
      <protection locked="0"/>
    </xf>
    <xf numFmtId="4" fontId="1" fillId="0" borderId="1" xfId="23" applyNumberFormat="1" applyBorder="1" applyAlignment="1" applyProtection="1">
      <alignment vertical="top" wrapText="1"/>
      <protection locked="0"/>
    </xf>
    <xf numFmtId="166" fontId="1" fillId="0" borderId="1" xfId="41" applyNumberFormat="1" applyBorder="1" applyAlignment="1" applyProtection="1">
      <alignment vertical="top" wrapText="1"/>
      <protection locked="0"/>
    </xf>
    <xf numFmtId="2" fontId="1" fillId="0" borderId="1" xfId="33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166" fontId="1" fillId="0" borderId="1" xfId="41" applyNumberFormat="1" applyBorder="1" applyAlignment="1" applyProtection="1">
      <alignment vertical="top"/>
      <protection locked="0"/>
    </xf>
    <xf numFmtId="4" fontId="1" fillId="0" borderId="1" xfId="0" applyNumberFormat="1" applyFont="1" applyBorder="1" applyAlignment="1" applyProtection="1">
      <alignment vertical="top" wrapText="1"/>
      <protection locked="0"/>
    </xf>
    <xf numFmtId="4" fontId="1" fillId="0" borderId="1" xfId="39" applyNumberFormat="1" applyFont="1" applyBorder="1" applyAlignment="1" applyProtection="1">
      <alignment vertical="top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2" fillId="2" borderId="1" xfId="44" applyNumberFormat="1" applyFont="1" applyFill="1" applyBorder="1" applyAlignment="1" applyProtection="1">
      <alignment horizontal="right" vertical="top" wrapText="1"/>
      <protection locked="0"/>
    </xf>
    <xf numFmtId="4" fontId="2" fillId="0" borderId="1" xfId="44" applyNumberFormat="1" applyFont="1" applyFill="1" applyBorder="1" applyAlignment="1" applyProtection="1">
      <alignment horizontal="right" vertical="top" wrapText="1"/>
      <protection locked="0"/>
    </xf>
    <xf numFmtId="43" fontId="1" fillId="0" borderId="1" xfId="0" applyNumberFormat="1" applyFont="1" applyBorder="1" applyAlignment="1" applyProtection="1">
      <alignment horizontal="right" vertical="top" wrapText="1"/>
      <protection locked="0"/>
    </xf>
    <xf numFmtId="43" fontId="1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7" borderId="1" xfId="11" applyNumberFormat="1" applyFont="1" applyFill="1" applyBorder="1" applyAlignment="1" applyProtection="1">
      <alignment horizontal="right" vertical="top" wrapText="1"/>
      <protection locked="0"/>
    </xf>
    <xf numFmtId="4" fontId="13" fillId="2" borderId="1" xfId="0" applyNumberFormat="1" applyFont="1" applyFill="1" applyBorder="1" applyAlignment="1" applyProtection="1">
      <alignment vertical="top"/>
      <protection locked="0"/>
    </xf>
    <xf numFmtId="4" fontId="2" fillId="6" borderId="8" xfId="0" applyNumberFormat="1" applyFont="1" applyFill="1" applyBorder="1" applyAlignment="1" applyProtection="1">
      <alignment vertical="top"/>
      <protection locked="0"/>
    </xf>
    <xf numFmtId="4" fontId="2" fillId="6" borderId="7" xfId="0" applyNumberFormat="1" applyFont="1" applyFill="1" applyBorder="1" applyAlignment="1" applyProtection="1">
      <alignment vertical="top"/>
      <protection locked="0"/>
    </xf>
    <xf numFmtId="4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0" xfId="3" quotePrefix="1" applyFill="1" applyAlignment="1">
      <alignment horizontal="left" vertical="top" wrapText="1"/>
    </xf>
    <xf numFmtId="4" fontId="1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4" fontId="2" fillId="2" borderId="0" xfId="0" applyNumberFormat="1" applyFont="1" applyFill="1" applyAlignment="1">
      <alignment vertical="top"/>
    </xf>
    <xf numFmtId="4" fontId="2" fillId="2" borderId="0" xfId="0" applyNumberFormat="1" applyFont="1" applyFill="1" applyAlignment="1">
      <alignment horizontal="center" vertical="top"/>
    </xf>
    <xf numFmtId="164" fontId="1" fillId="2" borderId="0" xfId="7" applyFont="1" applyFill="1" applyBorder="1" applyAlignment="1">
      <alignment horizontal="right" vertical="top"/>
    </xf>
    <xf numFmtId="164" fontId="1" fillId="2" borderId="0" xfId="7" applyFont="1" applyFill="1" applyBorder="1" applyAlignment="1">
      <alignment vertical="top"/>
    </xf>
    <xf numFmtId="0" fontId="19" fillId="0" borderId="0" xfId="48" applyFont="1" applyAlignment="1">
      <alignment horizontal="left" vertical="top"/>
    </xf>
    <xf numFmtId="165" fontId="19" fillId="0" borderId="0" xfId="47" applyFont="1" applyFill="1" applyBorder="1" applyAlignment="1">
      <alignment horizontal="left" vertical="top"/>
    </xf>
    <xf numFmtId="4" fontId="19" fillId="0" borderId="0" xfId="49" applyNumberFormat="1" applyFont="1" applyFill="1" applyBorder="1" applyAlignment="1">
      <alignment horizontal="left" vertical="top"/>
    </xf>
    <xf numFmtId="0" fontId="1" fillId="2" borderId="0" xfId="3" quotePrefix="1" applyFill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 wrapText="1"/>
    </xf>
    <xf numFmtId="0" fontId="20" fillId="0" borderId="0" xfId="48" applyFont="1" applyAlignment="1">
      <alignment horizontal="center" vertical="top"/>
    </xf>
    <xf numFmtId="0" fontId="19" fillId="0" borderId="0" xfId="1" applyFont="1" applyAlignment="1">
      <alignment horizontal="center" vertical="top"/>
    </xf>
    <xf numFmtId="0" fontId="2" fillId="2" borderId="0" xfId="3" quotePrefix="1" applyFont="1" applyFill="1" applyAlignment="1">
      <alignment horizontal="left" vertical="top" wrapText="1"/>
    </xf>
    <xf numFmtId="0" fontId="2" fillId="2" borderId="0" xfId="3" applyFont="1" applyFill="1" applyAlignment="1">
      <alignment horizontal="center" vertical="top"/>
    </xf>
    <xf numFmtId="4" fontId="1" fillId="2" borderId="1" xfId="0" applyNumberFormat="1" applyFont="1" applyFill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vertical="top"/>
    </xf>
    <xf numFmtId="4" fontId="1" fillId="2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vertical="top"/>
    </xf>
    <xf numFmtId="4" fontId="1" fillId="2" borderId="1" xfId="13" applyNumberFormat="1" applyFill="1" applyBorder="1" applyAlignment="1" applyProtection="1">
      <alignment vertical="top"/>
    </xf>
    <xf numFmtId="4" fontId="1" fillId="2" borderId="1" xfId="12" applyNumberFormat="1" applyFont="1" applyFill="1" applyBorder="1" applyAlignment="1" applyProtection="1">
      <alignment vertical="top"/>
    </xf>
    <xf numFmtId="4" fontId="2" fillId="5" borderId="1" xfId="0" applyNumberFormat="1" applyFont="1" applyFill="1" applyBorder="1" applyAlignment="1" applyProtection="1">
      <alignment vertical="top"/>
    </xf>
    <xf numFmtId="4" fontId="1" fillId="0" borderId="1" xfId="33" applyNumberFormat="1" applyFont="1" applyFill="1" applyBorder="1" applyAlignment="1" applyProtection="1">
      <alignment horizontal="right" vertical="top" wrapText="1"/>
    </xf>
    <xf numFmtId="4" fontId="2" fillId="7" borderId="1" xfId="0" applyNumberFormat="1" applyFont="1" applyFill="1" applyBorder="1" applyAlignment="1" applyProtection="1">
      <alignment horizontal="right" vertical="top" wrapText="1"/>
    </xf>
    <xf numFmtId="43" fontId="2" fillId="0" borderId="1" xfId="33" applyFont="1" applyFill="1" applyBorder="1" applyAlignment="1" applyProtection="1">
      <alignment horizontal="center" vertical="top"/>
    </xf>
    <xf numFmtId="4" fontId="2" fillId="0" borderId="1" xfId="0" applyNumberFormat="1" applyFont="1" applyBorder="1" applyAlignment="1" applyProtection="1">
      <alignment horizontal="right" vertical="top" wrapText="1"/>
    </xf>
    <xf numFmtId="166" fontId="1" fillId="2" borderId="1" xfId="27" applyNumberFormat="1" applyFill="1" applyBorder="1" applyAlignment="1" applyProtection="1">
      <alignment vertical="top"/>
    </xf>
    <xf numFmtId="4" fontId="1" fillId="2" borderId="1" xfId="38" applyNumberFormat="1" applyFont="1" applyFill="1" applyBorder="1" applyAlignment="1" applyProtection="1">
      <alignment horizontal="right" vertical="top"/>
    </xf>
    <xf numFmtId="4" fontId="1" fillId="0" borderId="1" xfId="38" applyNumberFormat="1" applyFont="1" applyBorder="1" applyAlignment="1" applyProtection="1">
      <alignment horizontal="right" vertical="top"/>
    </xf>
    <xf numFmtId="4" fontId="1" fillId="0" borderId="1" xfId="0" applyNumberFormat="1" applyFont="1" applyBorder="1" applyAlignment="1" applyProtection="1">
      <alignment vertical="center"/>
    </xf>
    <xf numFmtId="4" fontId="1" fillId="0" borderId="1" xfId="43" applyNumberFormat="1" applyFont="1" applyFill="1" applyBorder="1" applyAlignment="1" applyProtection="1">
      <alignment vertical="top" wrapText="1"/>
    </xf>
    <xf numFmtId="4" fontId="2" fillId="2" borderId="1" xfId="0" applyNumberFormat="1" applyFont="1" applyFill="1" applyBorder="1" applyAlignment="1" applyProtection="1">
      <alignment horizontal="right" vertical="top" wrapText="1"/>
    </xf>
    <xf numFmtId="39" fontId="1" fillId="0" borderId="1" xfId="0" applyNumberFormat="1" applyFont="1" applyBorder="1" applyAlignment="1" applyProtection="1">
      <alignment horizontal="right" vertical="top" wrapText="1"/>
    </xf>
    <xf numFmtId="4" fontId="2" fillId="7" borderId="1" xfId="11" applyNumberFormat="1" applyFont="1" applyFill="1" applyBorder="1" applyAlignment="1" applyProtection="1">
      <alignment horizontal="right" vertical="top" wrapText="1"/>
    </xf>
    <xf numFmtId="4" fontId="13" fillId="2" borderId="1" xfId="0" applyNumberFormat="1" applyFont="1" applyFill="1" applyBorder="1" applyAlignment="1" applyProtection="1">
      <alignment vertical="top"/>
    </xf>
    <xf numFmtId="40" fontId="1" fillId="2" borderId="1" xfId="36" applyNumberFormat="1" applyFont="1" applyFill="1" applyBorder="1" applyAlignment="1" applyProtection="1">
      <alignment horizontal="right" vertical="top" wrapText="1"/>
    </xf>
    <xf numFmtId="4" fontId="2" fillId="5" borderId="1" xfId="0" applyNumberFormat="1" applyFont="1" applyFill="1" applyBorder="1" applyAlignment="1" applyProtection="1">
      <alignment horizontal="right" vertical="top" wrapText="1"/>
    </xf>
    <xf numFmtId="4" fontId="2" fillId="6" borderId="2" xfId="0" applyNumberFormat="1" applyFont="1" applyFill="1" applyBorder="1" applyAlignment="1" applyProtection="1">
      <alignment vertical="top"/>
    </xf>
    <xf numFmtId="4" fontId="2" fillId="6" borderId="4" xfId="0" applyNumberFormat="1" applyFont="1" applyFill="1" applyBorder="1" applyAlignment="1" applyProtection="1">
      <alignment vertical="top"/>
    </xf>
    <xf numFmtId="4" fontId="2" fillId="2" borderId="1" xfId="0" applyNumberFormat="1" applyFont="1" applyFill="1" applyBorder="1" applyAlignment="1" applyProtection="1">
      <alignment vertical="top"/>
    </xf>
    <xf numFmtId="4" fontId="2" fillId="6" borderId="11" xfId="0" applyNumberFormat="1" applyFont="1" applyFill="1" applyBorder="1" applyAlignment="1" applyProtection="1">
      <alignment vertical="top"/>
    </xf>
  </cellXfs>
  <cellStyles count="50">
    <cellStyle name="Comma 3 2" xfId="15" xr:uid="{00000000-0005-0000-0000-000000000000}"/>
    <cellStyle name="Comma_ANALISIS EL PUERTO 2" xfId="6" xr:uid="{00000000-0005-0000-0000-000001000000}"/>
    <cellStyle name="Millares" xfId="33" builtinId="3"/>
    <cellStyle name="Millares 10 2" xfId="14" xr:uid="{00000000-0005-0000-0000-000003000000}"/>
    <cellStyle name="Millares 10 2 2" xfId="26" xr:uid="{00000000-0005-0000-0000-000004000000}"/>
    <cellStyle name="Millares 10 2 2 2" xfId="47" xr:uid="{00000000-0005-0000-0000-000005000000}"/>
    <cellStyle name="Millares 10 2 2 2 2" xfId="31" xr:uid="{00000000-0005-0000-0000-000006000000}"/>
    <cellStyle name="Millares 10 3 2" xfId="43" xr:uid="{00000000-0005-0000-0000-000007000000}"/>
    <cellStyle name="Millares 11" xfId="17" xr:uid="{00000000-0005-0000-0000-000008000000}"/>
    <cellStyle name="Millares 15 2" xfId="28" xr:uid="{00000000-0005-0000-0000-000009000000}"/>
    <cellStyle name="Millares 2 2 2" xfId="39" xr:uid="{00000000-0005-0000-0000-00000A000000}"/>
    <cellStyle name="Millares 2 2 2 2" xfId="9" xr:uid="{00000000-0005-0000-0000-00000B000000}"/>
    <cellStyle name="Millares 2 8" xfId="45" xr:uid="{00000000-0005-0000-0000-00000C000000}"/>
    <cellStyle name="Millares 3 2" xfId="40" xr:uid="{00000000-0005-0000-0000-00000D000000}"/>
    <cellStyle name="Millares 3 3" xfId="22" xr:uid="{00000000-0005-0000-0000-00000E000000}"/>
    <cellStyle name="Millares 3 3 7" xfId="44" xr:uid="{00000000-0005-0000-0000-00000F000000}"/>
    <cellStyle name="Millares 3_111-12 ac neyba zona alta" xfId="19" xr:uid="{00000000-0005-0000-0000-000010000000}"/>
    <cellStyle name="Millares 4 2 2" xfId="12" xr:uid="{00000000-0005-0000-0000-000011000000}"/>
    <cellStyle name="Millares 4 2 2 2 3" xfId="30" xr:uid="{00000000-0005-0000-0000-000012000000}"/>
    <cellStyle name="Millares 5 2 2" xfId="24" xr:uid="{00000000-0005-0000-0000-000013000000}"/>
    <cellStyle name="Millares 5 3" xfId="11" xr:uid="{00000000-0005-0000-0000-000014000000}"/>
    <cellStyle name="Millares 5 3 2" xfId="35" xr:uid="{00000000-0005-0000-0000-000015000000}"/>
    <cellStyle name="Millares 6 2" xfId="49" xr:uid="{00000000-0005-0000-0000-000016000000}"/>
    <cellStyle name="Millares 7 2" xfId="2" xr:uid="{00000000-0005-0000-0000-000017000000}"/>
    <cellStyle name="Millares 7 2 2" xfId="7" xr:uid="{00000000-0005-0000-0000-000018000000}"/>
    <cellStyle name="Millares 8" xfId="5" xr:uid="{00000000-0005-0000-0000-000019000000}"/>
    <cellStyle name="Millares 9" xfId="4" xr:uid="{00000000-0005-0000-0000-00001A000000}"/>
    <cellStyle name="Moneda 3 2 2" xfId="29" xr:uid="{00000000-0005-0000-0000-00001B000000}"/>
    <cellStyle name="Normal" xfId="0" builtinId="0"/>
    <cellStyle name="Normal 10" xfId="3" xr:uid="{00000000-0005-0000-0000-00001D000000}"/>
    <cellStyle name="Normal 10 2" xfId="10" xr:uid="{00000000-0005-0000-0000-00001E000000}"/>
    <cellStyle name="Normal 10 2 2" xfId="27" xr:uid="{00000000-0005-0000-0000-00001F000000}"/>
    <cellStyle name="Normal 18" xfId="48" xr:uid="{00000000-0005-0000-0000-000020000000}"/>
    <cellStyle name="Normal 2 10 2" xfId="42" xr:uid="{00000000-0005-0000-0000-000021000000}"/>
    <cellStyle name="Normal 2 2 2" xfId="1" xr:uid="{00000000-0005-0000-0000-000022000000}"/>
    <cellStyle name="Normal 2 2 2 2" xfId="25" xr:uid="{00000000-0005-0000-0000-000023000000}"/>
    <cellStyle name="Normal 2 3" xfId="8" xr:uid="{00000000-0005-0000-0000-000024000000}"/>
    <cellStyle name="Normal 2 3 2" xfId="23" xr:uid="{00000000-0005-0000-0000-000025000000}"/>
    <cellStyle name="Normal 2 3 2 2" xfId="41" xr:uid="{00000000-0005-0000-0000-000026000000}"/>
    <cellStyle name="Normal 5" xfId="34" xr:uid="{00000000-0005-0000-0000-000027000000}"/>
    <cellStyle name="Normal 6 2 2 2" xfId="32" xr:uid="{00000000-0005-0000-0000-000028000000}"/>
    <cellStyle name="Normal 7 2" xfId="46" xr:uid="{00000000-0005-0000-0000-000029000000}"/>
    <cellStyle name="Normal 71" xfId="21" xr:uid="{00000000-0005-0000-0000-00002A000000}"/>
    <cellStyle name="Normal 9" xfId="18" xr:uid="{00000000-0005-0000-0000-00002B000000}"/>
    <cellStyle name="Normal 9 2" xfId="36" xr:uid="{00000000-0005-0000-0000-00002C000000}"/>
    <cellStyle name="Normal 9 3" xfId="20" xr:uid="{00000000-0005-0000-0000-00002D000000}"/>
    <cellStyle name="Normal 9 4" xfId="16" xr:uid="{00000000-0005-0000-0000-00002E000000}"/>
    <cellStyle name="Normal_Hoja1" xfId="38" xr:uid="{00000000-0005-0000-0000-00002F000000}"/>
    <cellStyle name="Normal_Presupuesto" xfId="37" xr:uid="{00000000-0005-0000-0000-000030000000}"/>
    <cellStyle name="Normal_Presupuesto Terminaciones Edificio Mantenimiento Nave I " xfId="1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  <sheetName val="Precio_de_Vigas4"/>
      <sheetName val="Hss_10&quot;_x_3&quot;_x__125&quot;4"/>
      <sheetName val="C_5&quot;_x_10&quot;_x_2_mm4"/>
      <sheetName val="C_2&quot;_x_10&quot;_x_2mm4"/>
      <sheetName val="ANALISIS_STO_DGO4"/>
      <sheetName val="Precio_de_Vigas5"/>
      <sheetName val="Hss_10&quot;_x_3&quot;_x__125&quot;5"/>
      <sheetName val="C_5&quot;_x_10&quot;_x_2_mm5"/>
      <sheetName val="C_2&quot;_x_10&quot;_x_2mm5"/>
      <sheetName val="ANALISIS_STO_DGO5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MO"/>
      <sheetName val="MATERIALES_LISTADO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>
        <row r="7">
          <cell r="C7" t="str">
            <v>Cant.</v>
          </cell>
        </row>
      </sheetData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Ana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álisis de Precios"/>
      <sheetName val="Sheet4"/>
      <sheetName val="Sheet5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Mezcla"/>
      <sheetName val="insumo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caseta de planta"/>
      <sheetName val="Ana. blocks y termin."/>
      <sheetName val="Costos Mano de Obra"/>
      <sheetName val="Insumos materiales"/>
      <sheetName val="Ana. Horm mexc mort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#¡REF"/>
      <sheetName val="V.Tierras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/>
      <sheetData sheetId="43">
        <row r="13">
          <cell r="I13">
            <v>5208.2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  <sheetName val="m.o."/>
      <sheetName val="Ana. blocks y termin."/>
      <sheetName val="Costos Mano de Obra"/>
      <sheetName val="Insumos materiales"/>
      <sheetName val="Ana. Horm mexc mort"/>
      <sheetName val="m_o_"/>
      <sheetName val="m_o_1"/>
      <sheetName val="Ac_Z2"/>
      <sheetName val="Ac_C2"/>
      <sheetName val="Ac_V2"/>
      <sheetName val="resum_ac_2"/>
      <sheetName val="LOSA_(2)2"/>
      <sheetName val="ana_h_a2"/>
      <sheetName val="Analisis_Areas_Ext_2"/>
      <sheetName val="v__exterior2"/>
      <sheetName val="bLOQUE_A2"/>
      <sheetName val="V_Tierras_A2"/>
      <sheetName val="V_H_A_y_Muros_A2"/>
      <sheetName val="Term_A2"/>
      <sheetName val="ANALISIS_STO_DGO2"/>
      <sheetName val="m_o_2"/>
      <sheetName val="Ac_Z3"/>
      <sheetName val="Ac_C3"/>
      <sheetName val="Ac_V3"/>
      <sheetName val="resum_ac_3"/>
      <sheetName val="LOSA_(2)3"/>
      <sheetName val="ana_h_a3"/>
      <sheetName val="Analisis_Areas_Ext_3"/>
      <sheetName val="v__exterior3"/>
      <sheetName val="bLOQUE_A3"/>
      <sheetName val="V_Tierras_A3"/>
      <sheetName val="V_H_A_y_Muros_A3"/>
      <sheetName val="Term_A3"/>
      <sheetName val="ANALISIS_STO_DGO3"/>
      <sheetName val="m_o_3"/>
      <sheetName val="Ac_Z4"/>
      <sheetName val="Ac_C4"/>
      <sheetName val="Ac_V4"/>
      <sheetName val="resum_ac_4"/>
      <sheetName val="LOSA_(2)4"/>
      <sheetName val="ana_h_a4"/>
      <sheetName val="Analisis_Areas_Ext_4"/>
      <sheetName val="v__exterior4"/>
      <sheetName val="bLOQUE_A4"/>
      <sheetName val="V_Tierras_A4"/>
      <sheetName val="V_H_A_y_Muros_A4"/>
      <sheetName val="Term_A4"/>
      <sheetName val="ANALISIS_STO_DGO4"/>
      <sheetName val="m_o_4"/>
      <sheetName val="Ac_Z5"/>
      <sheetName val="Ac_C5"/>
      <sheetName val="Ac_V5"/>
      <sheetName val="resum_ac_5"/>
      <sheetName val="LOSA_(2)5"/>
      <sheetName val="ana_h_a5"/>
      <sheetName val="Analisis_Areas_Ext_5"/>
      <sheetName val="v__exterior5"/>
      <sheetName val="bLOQUE_A5"/>
      <sheetName val="V_Tierras_A5"/>
      <sheetName val="V_H_A_y_Muros_A5"/>
      <sheetName val="Term_A5"/>
      <sheetName val="ANALISIS_STO_DGO5"/>
      <sheetName val="m_o_5"/>
      <sheetName val="HORM__Y_MORTEROS_"/>
      <sheetName val="anal_term1"/>
      <sheetName val="HORM__Y_MORTEROS_1"/>
      <sheetName val="anal_term2"/>
      <sheetName val="HORM__Y_MORTEROS_2"/>
      <sheetName val="anal_term3"/>
      <sheetName val="HORM__Y_MORTEROS_3"/>
      <sheetName val="anal_term4"/>
      <sheetName val="HORM__Y_MORTEROS_4"/>
      <sheetName val="anal_term5"/>
      <sheetName val="HORM__Y_MORTEROS_5"/>
      <sheetName val="Osiades Est."/>
      <sheetName val="Analisis RELLENO"/>
      <sheetName val="Precios"/>
      <sheetName val="presup"/>
      <sheetName val="INSUMOS"/>
      <sheetName val="ana-sanit."/>
      <sheetName val="Ana"/>
      <sheetName val="analisis h-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  <sheetName val="datos_project4"/>
      <sheetName val="PRESUPUESTO_pañetado4"/>
      <sheetName val="PRESUPUESTO_violinado4"/>
      <sheetName val="Analisis_Unit__4"/>
      <sheetName val="Datos_Para_Project4"/>
      <sheetName val="Cargas_Sociales4"/>
      <sheetName val="Tarifas_de_Alquiler_de_Equipo4"/>
      <sheetName val="PRE_Desvio_Alcant___Potable4"/>
      <sheetName val="Insumos_materiales4"/>
      <sheetName val="Costos_Mano_de_Obra4"/>
      <sheetName val="Ana__Horm_mexc_mort4"/>
      <sheetName val="EST_N__DE_OVANDO_CENTRAL_(MOD_4"/>
      <sheetName val="análisis_de_costo_edificios4"/>
      <sheetName val="datos_project5"/>
      <sheetName val="PRESUPUESTO_pañetado5"/>
      <sheetName val="PRESUPUESTO_violinado5"/>
      <sheetName val="Analisis_Unit__5"/>
      <sheetName val="Datos_Para_Project5"/>
      <sheetName val="Cargas_Sociales5"/>
      <sheetName val="Tarifas_de_Alquiler_de_Equipo5"/>
      <sheetName val="PRE_Desvio_Alcant___Potable5"/>
      <sheetName val="Insumos_materiales5"/>
      <sheetName val="Costos_Mano_de_Obra5"/>
      <sheetName val="Ana__Horm_mexc_mort5"/>
      <sheetName val="EST_N__DE_OVANDO_CENTRAL_(MOD_5"/>
      <sheetName val="análisis_de_costo_edificios5"/>
      <sheetName val="listado equipos a utilizar"/>
      <sheetName val="Ana. blocks y termin.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>
        <row r="3">
          <cell r="G3">
            <v>212.68726395300044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G3">
            <v>212.68726395300044</v>
          </cell>
        </row>
      </sheetData>
      <sheetData sheetId="73">
        <row r="3">
          <cell r="G3">
            <v>212.68726395300044</v>
          </cell>
        </row>
      </sheetData>
      <sheetData sheetId="74">
        <row r="3">
          <cell r="G3">
            <v>212.68726395300044</v>
          </cell>
        </row>
      </sheetData>
      <sheetData sheetId="75">
        <row r="3">
          <cell r="G3">
            <v>212.68726395300044</v>
          </cell>
        </row>
      </sheetData>
      <sheetData sheetId="76">
        <row r="3">
          <cell r="G3">
            <v>212.68726395300044</v>
          </cell>
        </row>
      </sheetData>
      <sheetData sheetId="77">
        <row r="3">
          <cell r="G3">
            <v>212.68726395300044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G3">
            <v>212.68726395300044</v>
          </cell>
        </row>
      </sheetData>
      <sheetData sheetId="86">
        <row r="3">
          <cell r="G3">
            <v>212.68726395300044</v>
          </cell>
        </row>
      </sheetData>
      <sheetData sheetId="87">
        <row r="3">
          <cell r="G3">
            <v>212.68726395300044</v>
          </cell>
        </row>
      </sheetData>
      <sheetData sheetId="88">
        <row r="3">
          <cell r="G3">
            <v>212.68726395300044</v>
          </cell>
        </row>
      </sheetData>
      <sheetData sheetId="89">
        <row r="3">
          <cell r="G3">
            <v>212.68726395300044</v>
          </cell>
        </row>
      </sheetData>
      <sheetData sheetId="90">
        <row r="3">
          <cell r="G3">
            <v>212.68726395300044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MATERIALES"/>
      <sheetName val="OBRAMANO"/>
      <sheetName val="EQUIPOS"/>
      <sheetName val="M.O y Rendimientos"/>
      <sheetName val="Col.Amarre"/>
      <sheetName val="Escalera"/>
      <sheetName val="Muros"/>
      <sheetName val="analisis trabajos generales"/>
      <sheetName val="presup"/>
      <sheetName val="V.Tierras A"/>
      <sheetName val="listado equipos a utilizar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Resumen Precio Equipos"/>
      <sheetName val="o.m. y salarios"/>
      <sheetName val="a"/>
      <sheetName val="anal term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>
        <row r="7">
          <cell r="C7" t="str">
            <v>Cant.</v>
          </cell>
        </row>
      </sheetData>
      <sheetData sheetId="27"/>
      <sheetData sheetId="28" refreshError="1"/>
      <sheetData sheetId="29" refreshError="1"/>
      <sheetData sheetId="30" refreshError="1"/>
      <sheetData sheetId="31"/>
      <sheetData sheetId="32"/>
      <sheetData sheetId="33">
        <row r="7">
          <cell r="C7" t="str">
            <v>Cant.</v>
          </cell>
        </row>
      </sheetData>
      <sheetData sheetId="34"/>
      <sheetData sheetId="35"/>
      <sheetData sheetId="36">
        <row r="7">
          <cell r="C7" t="str">
            <v>Cant.</v>
          </cell>
        </row>
      </sheetData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/>
      <sheetData sheetId="40">
        <row r="7">
          <cell r="C7" t="str">
            <v>Cant.</v>
          </cell>
        </row>
      </sheetData>
      <sheetData sheetId="41"/>
      <sheetData sheetId="42"/>
      <sheetData sheetId="43">
        <row r="7">
          <cell r="C7" t="str">
            <v>Cant.</v>
          </cell>
        </row>
      </sheetData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/>
      <sheetData sheetId="47">
        <row r="7">
          <cell r="C7" t="str">
            <v>Cant.</v>
          </cell>
        </row>
      </sheetData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>
        <row r="1">
          <cell r="E1">
            <v>0</v>
          </cell>
        </row>
      </sheetData>
      <sheetData sheetId="77">
        <row r="6">
          <cell r="C6" t="str">
            <v>CANT.</v>
          </cell>
        </row>
      </sheetData>
      <sheetData sheetId="78"/>
      <sheetData sheetId="79">
        <row r="6">
          <cell r="C6" t="str">
            <v>CANT.</v>
          </cell>
        </row>
      </sheetData>
      <sheetData sheetId="80">
        <row r="6">
          <cell r="C6" t="str">
            <v>CANT.</v>
          </cell>
        </row>
      </sheetData>
      <sheetData sheetId="81">
        <row r="4">
          <cell r="C4">
            <v>0</v>
          </cell>
        </row>
      </sheetData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Presup."/>
      <sheetName val="Analisis"/>
      <sheetName val="Pres. Adic.Y"/>
      <sheetName val="Ana"/>
      <sheetName val="LISTA DE PRECIO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OJornal"/>
      <sheetName val="Estructura Metalica"/>
      <sheetName val="Mano Obra"/>
      <sheetName val="V.Tierras A"/>
      <sheetName val="PRE Desvio Alcant.  Potable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  <sheetName val="Edificio_A4"/>
      <sheetName val="Edificio_D4"/>
      <sheetName val="Edicio_c4"/>
      <sheetName val="electr_4"/>
      <sheetName val="Unv__4"/>
      <sheetName val="Anal__horm_4"/>
      <sheetName val="anal_term4"/>
      <sheetName val="Ana-Sanit_4"/>
      <sheetName val="Pu-Sanit_4"/>
      <sheetName val="PU-Elect_4"/>
      <sheetName val="anal_aire4"/>
      <sheetName val="climat_4"/>
      <sheetName val="cuantias_4"/>
      <sheetName val="planta_trata4"/>
      <sheetName val="subida_materiales4"/>
      <sheetName val="M__O__exc_4"/>
      <sheetName val="Ana-elect_4"/>
      <sheetName val="calcul_anal4"/>
      <sheetName val="TIPO_C_4NIV_4"/>
      <sheetName val="TIPO_I_3NIV_4"/>
      <sheetName val="TIPO_F_3NIV_4"/>
      <sheetName val="TIPO_F_4NIV_4"/>
      <sheetName val="TIPO_I_3NIV(2)4"/>
      <sheetName val="Tipo_J_3NIV_4"/>
      <sheetName val="TIPO_F_3NIV__(2)4"/>
      <sheetName val="Pres__Adic_Y4"/>
      <sheetName val="LISTA_DE_PRECIO4"/>
      <sheetName val="Presup_4"/>
      <sheetName val="Edificio_A5"/>
      <sheetName val="Edificio_D5"/>
      <sheetName val="Edicio_c5"/>
      <sheetName val="electr_5"/>
      <sheetName val="Unv__5"/>
      <sheetName val="Anal__horm_5"/>
      <sheetName val="anal_term5"/>
      <sheetName val="Ana-Sanit_5"/>
      <sheetName val="Pu-Sanit_5"/>
      <sheetName val="PU-Elect_5"/>
      <sheetName val="anal_aire5"/>
      <sheetName val="climat_5"/>
      <sheetName val="cuantias_5"/>
      <sheetName val="planta_trata5"/>
      <sheetName val="subida_materiales5"/>
      <sheetName val="M__O__exc_5"/>
      <sheetName val="Ana-elect_5"/>
      <sheetName val="calcul_anal5"/>
      <sheetName val="TIPO_C_4NIV_5"/>
      <sheetName val="TIPO_I_3NIV_5"/>
      <sheetName val="TIPO_F_3NIV_5"/>
      <sheetName val="TIPO_F_4NIV_5"/>
      <sheetName val="TIPO_I_3NIV(2)5"/>
      <sheetName val="Tipo_J_3NIV_5"/>
      <sheetName val="TIPO_F_3NIV__(2)5"/>
      <sheetName val="Pres__Adic_Y5"/>
      <sheetName val="LISTA_DE_PRECIO5"/>
      <sheetName val="Presup_5"/>
      <sheetName val="Mano_Obra"/>
      <sheetName val="Mano_Obra1"/>
      <sheetName val="Mano_Obra2"/>
      <sheetName val="Mano_Obra3"/>
      <sheetName val="Mano_Obra4"/>
      <sheetName val="Mano_Obra5"/>
      <sheetName val="Desembolso de Caja"/>
      <sheetName val="Precio"/>
      <sheetName val="Datos"/>
      <sheetName val="Ana. blocks y termin."/>
      <sheetName val="Costos Mano de Obra"/>
      <sheetName val="Insumos materiales"/>
      <sheetName val="Ana. Horm mexc mort"/>
      <sheetName val="INS"/>
      <sheetName val="Rndmto"/>
      <sheetName val="m.o."/>
      <sheetName val="Análisis de Precios"/>
      <sheetName val="R.A.U."/>
      <sheetName val="MO"/>
    </sheetNames>
    <sheetDataSet>
      <sheetData sheetId="0">
        <row r="15">
          <cell r="D15">
            <v>1240</v>
          </cell>
        </row>
      </sheetData>
      <sheetData sheetId="1">
        <row r="14">
          <cell r="D14">
            <v>1240</v>
          </cell>
        </row>
      </sheetData>
      <sheetData sheetId="2">
        <row r="14">
          <cell r="D14">
            <v>0.3</v>
          </cell>
        </row>
      </sheetData>
      <sheetData sheetId="3">
        <row r="1512">
          <cell r="G1512">
            <v>3526.1216021874998</v>
          </cell>
        </row>
      </sheetData>
      <sheetData sheetId="4">
        <row r="391">
          <cell r="F391">
            <v>14781.061545997285</v>
          </cell>
        </row>
      </sheetData>
      <sheetData sheetId="5">
        <row r="14">
          <cell r="D14">
            <v>1240</v>
          </cell>
        </row>
      </sheetData>
      <sheetData sheetId="6">
        <row r="14">
          <cell r="D14">
            <v>1240</v>
          </cell>
        </row>
      </sheetData>
      <sheetData sheetId="7">
        <row r="14">
          <cell r="D14">
            <v>1240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>
        <row r="391">
          <cell r="F391">
            <v>14781.061545997285</v>
          </cell>
        </row>
      </sheetData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39">
          <cell r="D39">
            <v>4.37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>
        <row r="126">
          <cell r="C126">
            <v>55</v>
          </cell>
        </row>
      </sheetData>
      <sheetData sheetId="52">
        <row r="39">
          <cell r="D39">
            <v>4.37</v>
          </cell>
        </row>
      </sheetData>
      <sheetData sheetId="53">
        <row r="39">
          <cell r="D39">
            <v>4.37</v>
          </cell>
        </row>
      </sheetData>
      <sheetData sheetId="54">
        <row r="39">
          <cell r="D39">
            <v>4.37</v>
          </cell>
        </row>
      </sheetData>
      <sheetData sheetId="55">
        <row r="1512">
          <cell r="G1512">
            <v>3526.1216021874998</v>
          </cell>
        </row>
      </sheetData>
      <sheetData sheetId="56"/>
      <sheetData sheetId="57">
        <row r="126">
          <cell r="C126">
            <v>55</v>
          </cell>
        </row>
      </sheetData>
      <sheetData sheetId="58">
        <row r="39">
          <cell r="D39">
            <v>4.37</v>
          </cell>
        </row>
      </sheetData>
      <sheetData sheetId="59">
        <row r="1512">
          <cell r="G1512">
            <v>3526.1216021874998</v>
          </cell>
        </row>
      </sheetData>
      <sheetData sheetId="60">
        <row r="1512">
          <cell r="G1512">
            <v>3526.1216021874998</v>
          </cell>
        </row>
      </sheetData>
      <sheetData sheetId="61"/>
      <sheetData sheetId="62"/>
      <sheetData sheetId="63"/>
      <sheetData sheetId="64"/>
      <sheetData sheetId="65"/>
      <sheetData sheetId="66"/>
      <sheetData sheetId="67" refreshError="1"/>
      <sheetData sheetId="68">
        <row r="1512">
          <cell r="G1512">
            <v>3526.1216021874998</v>
          </cell>
        </row>
      </sheetData>
      <sheetData sheetId="69">
        <row r="1512">
          <cell r="G1512">
            <v>3526.1216021874998</v>
          </cell>
        </row>
      </sheetData>
      <sheetData sheetId="70">
        <row r="1512">
          <cell r="G1512">
            <v>3526.1216021874998</v>
          </cell>
        </row>
      </sheetData>
      <sheetData sheetId="71"/>
      <sheetData sheetId="72"/>
      <sheetData sheetId="73">
        <row r="391">
          <cell r="F391">
            <v>14781.061545997285</v>
          </cell>
        </row>
      </sheetData>
      <sheetData sheetId="74">
        <row r="126">
          <cell r="C126">
            <v>55</v>
          </cell>
        </row>
      </sheetData>
      <sheetData sheetId="75">
        <row r="39">
          <cell r="D39">
            <v>4.37</v>
          </cell>
        </row>
      </sheetData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>
        <row r="126">
          <cell r="C126">
            <v>55</v>
          </cell>
        </row>
      </sheetData>
      <sheetData sheetId="79">
        <row r="39">
          <cell r="D39">
            <v>4.37</v>
          </cell>
        </row>
      </sheetData>
      <sheetData sheetId="80">
        <row r="1512">
          <cell r="G1512">
            <v>3526.1216021874998</v>
          </cell>
        </row>
      </sheetData>
      <sheetData sheetId="81"/>
      <sheetData sheetId="82">
        <row r="126">
          <cell r="C126">
            <v>55</v>
          </cell>
        </row>
      </sheetData>
      <sheetData sheetId="83">
        <row r="39">
          <cell r="D39">
            <v>4.37</v>
          </cell>
        </row>
      </sheetData>
      <sheetData sheetId="84">
        <row r="1512">
          <cell r="G1512">
            <v>3526.1216021874998</v>
          </cell>
        </row>
      </sheetData>
      <sheetData sheetId="85">
        <row r="1512">
          <cell r="G1512">
            <v>3526.1216021874998</v>
          </cell>
        </row>
      </sheetData>
      <sheetData sheetId="86"/>
      <sheetData sheetId="87">
        <row r="134">
          <cell r="D134">
            <v>550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91">
          <cell r="F391">
            <v>14781.0615459973</v>
          </cell>
        </row>
      </sheetData>
      <sheetData sheetId="105"/>
      <sheetData sheetId="106"/>
      <sheetData sheetId="107"/>
      <sheetData sheetId="108"/>
      <sheetData sheetId="109"/>
      <sheetData sheetId="110">
        <row r="1512">
          <cell r="G1512">
            <v>3526.1216021874998</v>
          </cell>
        </row>
      </sheetData>
      <sheetData sheetId="111"/>
      <sheetData sheetId="112"/>
      <sheetData sheetId="113"/>
      <sheetData sheetId="114"/>
      <sheetData sheetId="115">
        <row r="391">
          <cell r="F391">
            <v>14781.061545997285</v>
          </cell>
        </row>
      </sheetData>
      <sheetData sheetId="116">
        <row r="1512">
          <cell r="G1512">
            <v>3526.1216021874998</v>
          </cell>
        </row>
      </sheetData>
      <sheetData sheetId="117"/>
      <sheetData sheetId="118">
        <row r="126">
          <cell r="C126">
            <v>55</v>
          </cell>
        </row>
      </sheetData>
      <sheetData sheetId="119">
        <row r="39">
          <cell r="D39">
            <v>4.37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512">
          <cell r="G1512">
            <v>3526.1216021874998</v>
          </cell>
        </row>
      </sheetData>
      <sheetData sheetId="139"/>
      <sheetData sheetId="140"/>
      <sheetData sheetId="141"/>
      <sheetData sheetId="142"/>
      <sheetData sheetId="143">
        <row r="391">
          <cell r="F391">
            <v>14781.061545997285</v>
          </cell>
        </row>
      </sheetData>
      <sheetData sheetId="144">
        <row r="1512">
          <cell r="G1512">
            <v>3526.1216021874998</v>
          </cell>
        </row>
      </sheetData>
      <sheetData sheetId="145"/>
      <sheetData sheetId="146">
        <row r="126">
          <cell r="C126">
            <v>55</v>
          </cell>
        </row>
      </sheetData>
      <sheetData sheetId="147">
        <row r="39">
          <cell r="D39">
            <v>4.37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512">
          <cell r="G1512">
            <v>3526.1216021874998</v>
          </cell>
        </row>
      </sheetData>
      <sheetData sheetId="167"/>
      <sheetData sheetId="168"/>
      <sheetData sheetId="169"/>
      <sheetData sheetId="170"/>
      <sheetData sheetId="171">
        <row r="391">
          <cell r="F391">
            <v>14781.061545997285</v>
          </cell>
        </row>
      </sheetData>
      <sheetData sheetId="172">
        <row r="1512">
          <cell r="G1512">
            <v>3526.1216021874998</v>
          </cell>
        </row>
      </sheetData>
      <sheetData sheetId="173"/>
      <sheetData sheetId="174">
        <row r="126">
          <cell r="C126">
            <v>55</v>
          </cell>
        </row>
      </sheetData>
      <sheetData sheetId="175">
        <row r="39">
          <cell r="D39">
            <v>4.37</v>
          </cell>
        </row>
      </sheetData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512">
          <cell r="G1512">
            <v>3526.1216021874998</v>
          </cell>
        </row>
      </sheetData>
      <sheetData sheetId="195"/>
      <sheetData sheetId="196"/>
      <sheetData sheetId="197"/>
      <sheetData sheetId="198"/>
      <sheetData sheetId="199">
        <row r="391">
          <cell r="F391">
            <v>14781.061545997285</v>
          </cell>
        </row>
      </sheetData>
      <sheetData sheetId="200">
        <row r="1512">
          <cell r="G1512">
            <v>3526.1216021874998</v>
          </cell>
        </row>
      </sheetData>
      <sheetData sheetId="201"/>
      <sheetData sheetId="202">
        <row r="126">
          <cell r="C126">
            <v>55</v>
          </cell>
        </row>
      </sheetData>
      <sheetData sheetId="203">
        <row r="39">
          <cell r="D39">
            <v>4.37</v>
          </cell>
        </row>
      </sheetData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  <sheetName val="caseta de planta"/>
      <sheetName val="O_M__y_Salarios"/>
      <sheetName val="O_M__y_Salarios1"/>
      <sheetName val="O_M__y_Salarios2"/>
      <sheetName val="O_M__y_Salarios3"/>
      <sheetName val="O_M__y_Salarios4"/>
      <sheetName val="O_M__y_Salarios5"/>
      <sheetName val="insumo"/>
      <sheetName val="mezcla"/>
      <sheetName val="Desembolso de Caja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>
        <row r="201">
          <cell r="F201">
            <v>7792.2050656250012</v>
          </cell>
        </row>
      </sheetData>
      <sheetData sheetId="24">
        <row r="201">
          <cell r="F201">
            <v>7792.2050656250012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01">
          <cell r="F201">
            <v>7792.2050656250012</v>
          </cell>
        </row>
      </sheetData>
      <sheetData sheetId="41">
        <row r="201">
          <cell r="F201">
            <v>7792.2050656250012</v>
          </cell>
        </row>
      </sheetData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>
        <row r="201">
          <cell r="F201">
            <v>7792.2050656250003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>
        <row r="201">
          <cell r="F201">
            <v>7792.2050656250012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>
        <row r="201">
          <cell r="F201">
            <v>7792.2050656250012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  <sheetName val="Ins_2"/>
      <sheetName val="M_O_"/>
      <sheetName val="Pasarela_de_L=60_00"/>
      <sheetName val="PRE_Desvio_Alcant___Potable"/>
      <sheetName val="Ana_precios_un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HI730"/>
  <sheetViews>
    <sheetView showGridLines="0" showZeros="0" tabSelected="1" view="pageBreakPreview" zoomScale="85" zoomScaleNormal="100" zoomScaleSheetLayoutView="85" workbookViewId="0">
      <selection activeCell="E700" sqref="E700"/>
    </sheetView>
  </sheetViews>
  <sheetFormatPr baseColWidth="10" defaultColWidth="11.44140625" defaultRowHeight="13.8" x14ac:dyDescent="0.3"/>
  <cols>
    <col min="1" max="1" width="6.44140625" style="13" customWidth="1"/>
    <col min="2" max="2" width="49.44140625" style="13" customWidth="1"/>
    <col min="3" max="3" width="11.33203125" style="14" customWidth="1"/>
    <col min="4" max="4" width="7" style="15" customWidth="1"/>
    <col min="5" max="5" width="14.109375" style="14" customWidth="1"/>
    <col min="6" max="6" width="16.6640625" style="14" customWidth="1"/>
    <col min="7" max="16384" width="11.44140625" style="244"/>
  </cols>
  <sheetData>
    <row r="1" spans="1:8" x14ac:dyDescent="0.3">
      <c r="A1" s="348"/>
      <c r="B1" s="348"/>
      <c r="C1" s="348"/>
      <c r="D1" s="348"/>
      <c r="E1" s="348"/>
      <c r="F1" s="348"/>
    </row>
    <row r="2" spans="1:8" x14ac:dyDescent="0.3">
      <c r="A2" s="348"/>
      <c r="B2" s="348"/>
      <c r="C2" s="348"/>
      <c r="D2" s="348"/>
      <c r="E2" s="348"/>
      <c r="F2" s="348"/>
    </row>
    <row r="3" spans="1:8" x14ac:dyDescent="0.3">
      <c r="A3" s="348"/>
      <c r="B3" s="348"/>
      <c r="C3" s="348"/>
      <c r="D3" s="348"/>
      <c r="E3" s="348"/>
      <c r="F3" s="348"/>
    </row>
    <row r="4" spans="1:8" x14ac:dyDescent="0.3">
      <c r="A4" s="348"/>
      <c r="B4" s="348"/>
      <c r="C4" s="348"/>
      <c r="D4" s="348"/>
      <c r="E4" s="348"/>
      <c r="F4" s="348"/>
    </row>
    <row r="5" spans="1:8" x14ac:dyDescent="0.3">
      <c r="A5" s="272"/>
      <c r="B5" s="272"/>
      <c r="C5" s="6"/>
      <c r="D5" s="6"/>
      <c r="E5" s="6"/>
      <c r="F5" s="6"/>
    </row>
    <row r="6" spans="1:8" ht="26.25" customHeight="1" x14ac:dyDescent="0.3">
      <c r="A6" s="342" t="s">
        <v>591</v>
      </c>
      <c r="B6" s="347" t="s">
        <v>595</v>
      </c>
      <c r="C6" s="347"/>
      <c r="D6" s="347"/>
      <c r="E6" s="347"/>
      <c r="F6" s="347"/>
    </row>
    <row r="7" spans="1:8" ht="27.75" customHeight="1" x14ac:dyDescent="0.3">
      <c r="A7" s="343" t="s">
        <v>592</v>
      </c>
      <c r="B7" s="344">
        <v>15399</v>
      </c>
      <c r="C7" s="331"/>
      <c r="D7" s="331"/>
      <c r="E7" s="331"/>
      <c r="F7" s="331"/>
      <c r="G7" s="332"/>
      <c r="H7" s="332"/>
    </row>
    <row r="8" spans="1:8" x14ac:dyDescent="0.3">
      <c r="A8" s="1" t="s">
        <v>593</v>
      </c>
      <c r="B8" s="2"/>
      <c r="C8" s="7"/>
      <c r="D8" s="9"/>
      <c r="E8" s="10" t="s">
        <v>594</v>
      </c>
      <c r="F8" s="11"/>
      <c r="G8" s="332"/>
      <c r="H8" s="332"/>
    </row>
    <row r="9" spans="1:8" ht="8.25" customHeight="1" x14ac:dyDescent="0.3">
      <c r="A9" s="3"/>
      <c r="B9" s="4"/>
      <c r="C9" s="5"/>
      <c r="D9" s="8"/>
      <c r="E9" s="12"/>
      <c r="F9" s="5"/>
    </row>
    <row r="10" spans="1:8" x14ac:dyDescent="0.3">
      <c r="A10" s="260" t="s">
        <v>0</v>
      </c>
      <c r="B10" s="260" t="s">
        <v>48</v>
      </c>
      <c r="C10" s="261" t="s">
        <v>1</v>
      </c>
      <c r="D10" s="261" t="s">
        <v>2</v>
      </c>
      <c r="E10" s="262" t="s">
        <v>80</v>
      </c>
      <c r="F10" s="261" t="s">
        <v>79</v>
      </c>
    </row>
    <row r="11" spans="1:8" x14ac:dyDescent="0.3">
      <c r="A11" s="208"/>
      <c r="B11" s="16"/>
      <c r="C11" s="17"/>
      <c r="D11" s="17"/>
      <c r="E11" s="296"/>
      <c r="F11" s="349"/>
    </row>
    <row r="12" spans="1:8" x14ac:dyDescent="0.3">
      <c r="A12" s="208" t="s">
        <v>61</v>
      </c>
      <c r="B12" s="16" t="s">
        <v>575</v>
      </c>
      <c r="C12" s="17"/>
      <c r="D12" s="17"/>
      <c r="E12" s="296"/>
      <c r="F12" s="349"/>
    </row>
    <row r="13" spans="1:8" x14ac:dyDescent="0.3">
      <c r="A13" s="208"/>
      <c r="B13" s="16"/>
      <c r="C13" s="17"/>
      <c r="D13" s="17"/>
      <c r="E13" s="296"/>
      <c r="F13" s="349"/>
    </row>
    <row r="14" spans="1:8" x14ac:dyDescent="0.3">
      <c r="A14" s="30">
        <v>1</v>
      </c>
      <c r="B14" s="30" t="s">
        <v>78</v>
      </c>
      <c r="C14" s="147">
        <v>4650.2</v>
      </c>
      <c r="D14" s="19" t="s">
        <v>3</v>
      </c>
      <c r="E14" s="297"/>
      <c r="F14" s="350">
        <f>ROUND(C14*E14,2)</f>
        <v>0</v>
      </c>
    </row>
    <row r="15" spans="1:8" x14ac:dyDescent="0.3">
      <c r="A15" s="21"/>
      <c r="B15" s="25"/>
      <c r="C15" s="18"/>
      <c r="D15" s="19"/>
      <c r="E15" s="297"/>
      <c r="F15" s="350"/>
    </row>
    <row r="16" spans="1:8" ht="28.8" x14ac:dyDescent="0.3">
      <c r="A16" s="30">
        <v>2</v>
      </c>
      <c r="B16" s="26" t="s">
        <v>576</v>
      </c>
      <c r="C16" s="20"/>
      <c r="D16" s="27"/>
      <c r="E16" s="298"/>
      <c r="F16" s="350"/>
    </row>
    <row r="17" spans="1:6" x14ac:dyDescent="0.3">
      <c r="A17" s="21">
        <v>2.1</v>
      </c>
      <c r="B17" s="18" t="s">
        <v>98</v>
      </c>
      <c r="C17" s="18">
        <v>8370.36</v>
      </c>
      <c r="D17" s="19" t="s">
        <v>3</v>
      </c>
      <c r="E17" s="297"/>
      <c r="F17" s="350">
        <f>ROUND(C17*E17,2)</f>
        <v>0</v>
      </c>
    </row>
    <row r="18" spans="1:6" x14ac:dyDescent="0.3">
      <c r="A18" s="21">
        <v>2.2000000000000002</v>
      </c>
      <c r="B18" s="18" t="s">
        <v>99</v>
      </c>
      <c r="C18" s="18">
        <v>7742.58</v>
      </c>
      <c r="D18" s="19" t="s">
        <v>51</v>
      </c>
      <c r="E18" s="297"/>
      <c r="F18" s="350">
        <f>ROUND(C18*E18,2)</f>
        <v>0</v>
      </c>
    </row>
    <row r="19" spans="1:6" ht="26.4" x14ac:dyDescent="0.3">
      <c r="A19" s="21">
        <v>2.2999999999999998</v>
      </c>
      <c r="B19" s="47" t="s">
        <v>18</v>
      </c>
      <c r="C19" s="18">
        <v>503.27</v>
      </c>
      <c r="D19" s="19" t="s">
        <v>63</v>
      </c>
      <c r="E19" s="297"/>
      <c r="F19" s="350">
        <f>ROUND(C19*E19,2)</f>
        <v>0</v>
      </c>
    </row>
    <row r="20" spans="1:6" x14ac:dyDescent="0.3">
      <c r="A20" s="21"/>
      <c r="B20" s="25"/>
      <c r="C20" s="18"/>
      <c r="D20" s="19"/>
      <c r="E20" s="297"/>
      <c r="F20" s="350"/>
    </row>
    <row r="21" spans="1:6" x14ac:dyDescent="0.3">
      <c r="A21" s="30">
        <v>3</v>
      </c>
      <c r="B21" s="28" t="s">
        <v>4</v>
      </c>
      <c r="C21" s="18"/>
      <c r="D21" s="19"/>
      <c r="E21" s="297"/>
      <c r="F21" s="350"/>
    </row>
    <row r="22" spans="1:6" x14ac:dyDescent="0.3">
      <c r="A22" s="21">
        <v>3.1</v>
      </c>
      <c r="B22" s="32" t="s">
        <v>15</v>
      </c>
      <c r="C22" s="18">
        <v>11113.93</v>
      </c>
      <c r="D22" s="19" t="s">
        <v>45</v>
      </c>
      <c r="E22" s="297"/>
      <c r="F22" s="350">
        <f t="shared" ref="F22:F28" si="0">ROUND(C22*E22,2)</f>
        <v>0</v>
      </c>
    </row>
    <row r="23" spans="1:6" x14ac:dyDescent="0.3">
      <c r="A23" s="21">
        <v>3.2</v>
      </c>
      <c r="B23" s="21" t="s">
        <v>16</v>
      </c>
      <c r="C23" s="18">
        <v>4882.71</v>
      </c>
      <c r="D23" s="19" t="s">
        <v>51</v>
      </c>
      <c r="E23" s="297"/>
      <c r="F23" s="350">
        <f t="shared" si="0"/>
        <v>0</v>
      </c>
    </row>
    <row r="24" spans="1:6" x14ac:dyDescent="0.3">
      <c r="A24" s="21">
        <v>3.3</v>
      </c>
      <c r="B24" s="21" t="s">
        <v>81</v>
      </c>
      <c r="C24" s="18">
        <v>464.8</v>
      </c>
      <c r="D24" s="19" t="s">
        <v>45</v>
      </c>
      <c r="E24" s="297"/>
      <c r="F24" s="350">
        <f t="shared" si="0"/>
        <v>0</v>
      </c>
    </row>
    <row r="25" spans="1:6" ht="26.4" x14ac:dyDescent="0.3">
      <c r="A25" s="21">
        <v>3.4</v>
      </c>
      <c r="B25" s="47" t="s">
        <v>538</v>
      </c>
      <c r="C25" s="18">
        <v>9351.82</v>
      </c>
      <c r="D25" s="246" t="s">
        <v>45</v>
      </c>
      <c r="E25" s="299"/>
      <c r="F25" s="351">
        <f t="shared" si="0"/>
        <v>0</v>
      </c>
    </row>
    <row r="26" spans="1:6" ht="26.4" x14ac:dyDescent="0.3">
      <c r="A26" s="21">
        <v>3.5</v>
      </c>
      <c r="B26" s="47" t="s">
        <v>561</v>
      </c>
      <c r="C26" s="18">
        <v>2337.96</v>
      </c>
      <c r="D26" s="19" t="s">
        <v>45</v>
      </c>
      <c r="E26" s="116"/>
      <c r="F26" s="351">
        <f t="shared" si="0"/>
        <v>0</v>
      </c>
    </row>
    <row r="27" spans="1:6" ht="26.4" x14ac:dyDescent="0.3">
      <c r="A27" s="21">
        <v>3.6</v>
      </c>
      <c r="B27" s="47" t="s">
        <v>17</v>
      </c>
      <c r="C27" s="18">
        <v>9741.48</v>
      </c>
      <c r="D27" s="19" t="s">
        <v>45</v>
      </c>
      <c r="E27" s="297"/>
      <c r="F27" s="350">
        <f t="shared" si="0"/>
        <v>0</v>
      </c>
    </row>
    <row r="28" spans="1:6" ht="26.4" x14ac:dyDescent="0.3">
      <c r="A28" s="21">
        <v>3.7</v>
      </c>
      <c r="B28" s="47" t="s">
        <v>18</v>
      </c>
      <c r="C28" s="18">
        <v>14448.11</v>
      </c>
      <c r="D28" s="19" t="s">
        <v>45</v>
      </c>
      <c r="E28" s="297"/>
      <c r="F28" s="350">
        <f t="shared" si="0"/>
        <v>0</v>
      </c>
    </row>
    <row r="29" spans="1:6" x14ac:dyDescent="0.3">
      <c r="A29" s="21"/>
      <c r="B29" s="25"/>
      <c r="C29" s="18"/>
      <c r="D29" s="19"/>
      <c r="E29" s="297"/>
      <c r="F29" s="350"/>
    </row>
    <row r="30" spans="1:6" x14ac:dyDescent="0.3">
      <c r="A30" s="30">
        <v>4</v>
      </c>
      <c r="B30" s="28" t="s">
        <v>39</v>
      </c>
      <c r="C30" s="18"/>
      <c r="D30" s="19"/>
      <c r="E30" s="297"/>
      <c r="F30" s="350"/>
    </row>
    <row r="31" spans="1:6" ht="26.4" x14ac:dyDescent="0.3">
      <c r="A31" s="21">
        <f>A30+0.1</f>
        <v>4.0999999999999996</v>
      </c>
      <c r="B31" s="48" t="s">
        <v>82</v>
      </c>
      <c r="C31" s="18">
        <v>660.01</v>
      </c>
      <c r="D31" s="19" t="s">
        <v>3</v>
      </c>
      <c r="E31" s="297"/>
      <c r="F31" s="350">
        <f>ROUND(C31*E31,2)</f>
        <v>0</v>
      </c>
    </row>
    <row r="32" spans="1:6" ht="26.4" x14ac:dyDescent="0.3">
      <c r="A32" s="21">
        <f t="shared" ref="A32:A35" si="1">A31+0.1</f>
        <v>4.2</v>
      </c>
      <c r="B32" s="48" t="s">
        <v>83</v>
      </c>
      <c r="C32" s="18">
        <v>558.16</v>
      </c>
      <c r="D32" s="19" t="s">
        <v>3</v>
      </c>
      <c r="E32" s="297"/>
      <c r="F32" s="350">
        <f>ROUND(C32*E32,2)</f>
        <v>0</v>
      </c>
    </row>
    <row r="33" spans="1:6" ht="26.4" x14ac:dyDescent="0.3">
      <c r="A33" s="21">
        <f t="shared" si="1"/>
        <v>4.3</v>
      </c>
      <c r="B33" s="48" t="s">
        <v>86</v>
      </c>
      <c r="C33" s="18">
        <v>2111.86</v>
      </c>
      <c r="D33" s="19" t="s">
        <v>3</v>
      </c>
      <c r="E33" s="297"/>
      <c r="F33" s="350">
        <f>ROUND(C33*E33,2)</f>
        <v>0</v>
      </c>
    </row>
    <row r="34" spans="1:6" ht="26.4" x14ac:dyDescent="0.3">
      <c r="A34" s="21">
        <f t="shared" si="1"/>
        <v>4.4000000000000004</v>
      </c>
      <c r="B34" s="48" t="s">
        <v>84</v>
      </c>
      <c r="C34" s="18">
        <v>1117.4000000000001</v>
      </c>
      <c r="D34" s="19" t="s">
        <v>3</v>
      </c>
      <c r="E34" s="297"/>
      <c r="F34" s="350">
        <f>ROUND(C34*E34,2)</f>
        <v>0</v>
      </c>
    </row>
    <row r="35" spans="1:6" ht="26.4" x14ac:dyDescent="0.3">
      <c r="A35" s="21">
        <f t="shared" si="1"/>
        <v>4.5</v>
      </c>
      <c r="B35" s="48" t="s">
        <v>85</v>
      </c>
      <c r="C35" s="18">
        <v>396.8</v>
      </c>
      <c r="D35" s="19" t="s">
        <v>3</v>
      </c>
      <c r="E35" s="297"/>
      <c r="F35" s="350">
        <f>ROUND(C35*E35,2)</f>
        <v>0</v>
      </c>
    </row>
    <row r="36" spans="1:6" x14ac:dyDescent="0.3">
      <c r="A36" s="21"/>
      <c r="B36" s="32"/>
      <c r="C36" s="18"/>
      <c r="D36" s="19"/>
      <c r="E36" s="297"/>
      <c r="F36" s="350"/>
    </row>
    <row r="37" spans="1:6" x14ac:dyDescent="0.3">
      <c r="A37" s="30">
        <v>5</v>
      </c>
      <c r="B37" s="28" t="s">
        <v>40</v>
      </c>
      <c r="C37" s="18"/>
      <c r="D37" s="19"/>
      <c r="E37" s="297"/>
      <c r="F37" s="350"/>
    </row>
    <row r="38" spans="1:6" x14ac:dyDescent="0.3">
      <c r="A38" s="21">
        <f>A37+0.1</f>
        <v>5.0999999999999996</v>
      </c>
      <c r="B38" s="49" t="s">
        <v>67</v>
      </c>
      <c r="C38" s="18">
        <v>640.79</v>
      </c>
      <c r="D38" s="19" t="s">
        <v>3</v>
      </c>
      <c r="E38" s="300"/>
      <c r="F38" s="350">
        <f>ROUND(C38*E38,2)</f>
        <v>0</v>
      </c>
    </row>
    <row r="39" spans="1:6" x14ac:dyDescent="0.3">
      <c r="A39" s="21">
        <f t="shared" ref="A39:A40" si="2">A38+0.1</f>
        <v>5.2</v>
      </c>
      <c r="B39" s="49" t="s">
        <v>68</v>
      </c>
      <c r="C39" s="147">
        <v>2567.3200000000002</v>
      </c>
      <c r="D39" s="19" t="s">
        <v>3</v>
      </c>
      <c r="E39" s="297"/>
      <c r="F39" s="350">
        <f>ROUND(C39*E39,2)</f>
        <v>0</v>
      </c>
    </row>
    <row r="40" spans="1:6" x14ac:dyDescent="0.3">
      <c r="A40" s="21">
        <f t="shared" si="2"/>
        <v>5.3</v>
      </c>
      <c r="B40" s="49" t="s">
        <v>69</v>
      </c>
      <c r="C40" s="147">
        <v>1442.09</v>
      </c>
      <c r="D40" s="19" t="s">
        <v>3</v>
      </c>
      <c r="E40" s="297"/>
      <c r="F40" s="350">
        <f>ROUND(C40*E40,2)</f>
        <v>0</v>
      </c>
    </row>
    <row r="41" spans="1:6" x14ac:dyDescent="0.3">
      <c r="A41" s="21"/>
      <c r="B41" s="49"/>
      <c r="C41" s="18"/>
      <c r="D41" s="19"/>
      <c r="E41" s="297"/>
      <c r="F41" s="350"/>
    </row>
    <row r="42" spans="1:6" ht="26.4" x14ac:dyDescent="0.3">
      <c r="A42" s="30">
        <v>6</v>
      </c>
      <c r="B42" s="29" t="s">
        <v>545</v>
      </c>
      <c r="C42" s="18"/>
      <c r="D42" s="19"/>
      <c r="E42" s="297"/>
      <c r="F42" s="350"/>
    </row>
    <row r="43" spans="1:6" x14ac:dyDescent="0.3">
      <c r="A43" s="21">
        <f>A42+0.1</f>
        <v>6.1</v>
      </c>
      <c r="B43" s="49" t="s">
        <v>539</v>
      </c>
      <c r="C43" s="18">
        <v>7</v>
      </c>
      <c r="D43" s="19" t="s">
        <v>14</v>
      </c>
      <c r="E43" s="297"/>
      <c r="F43" s="350">
        <f t="shared" ref="F43:F51" si="3">ROUND(C43*E43,2)</f>
        <v>0</v>
      </c>
    </row>
    <row r="44" spans="1:6" x14ac:dyDescent="0.3">
      <c r="A44" s="21">
        <f>A43+0.1</f>
        <v>6.2</v>
      </c>
      <c r="B44" s="49" t="s">
        <v>540</v>
      </c>
      <c r="C44" s="18">
        <v>2</v>
      </c>
      <c r="D44" s="19" t="str">
        <f>+D43</f>
        <v>Ud</v>
      </c>
      <c r="E44" s="297"/>
      <c r="F44" s="350">
        <f t="shared" si="3"/>
        <v>0</v>
      </c>
    </row>
    <row r="45" spans="1:6" x14ac:dyDescent="0.3">
      <c r="A45" s="21">
        <f t="shared" ref="A45:A51" si="4">A44+0.1</f>
        <v>6.3</v>
      </c>
      <c r="B45" s="49" t="s">
        <v>541</v>
      </c>
      <c r="C45" s="18">
        <v>1</v>
      </c>
      <c r="D45" s="19" t="str">
        <f>+D43</f>
        <v>Ud</v>
      </c>
      <c r="E45" s="297"/>
      <c r="F45" s="350">
        <f t="shared" si="3"/>
        <v>0</v>
      </c>
    </row>
    <row r="46" spans="1:6" x14ac:dyDescent="0.3">
      <c r="A46" s="21">
        <f t="shared" si="4"/>
        <v>6.4</v>
      </c>
      <c r="B46" s="49" t="s">
        <v>542</v>
      </c>
      <c r="C46" s="18">
        <v>1</v>
      </c>
      <c r="D46" s="19" t="str">
        <f>+D43</f>
        <v>Ud</v>
      </c>
      <c r="E46" s="297"/>
      <c r="F46" s="350">
        <f t="shared" si="3"/>
        <v>0</v>
      </c>
    </row>
    <row r="47" spans="1:6" x14ac:dyDescent="0.3">
      <c r="A47" s="21">
        <f t="shared" si="4"/>
        <v>6.5</v>
      </c>
      <c r="B47" s="49" t="s">
        <v>547</v>
      </c>
      <c r="C47" s="18">
        <v>7</v>
      </c>
      <c r="D47" s="19" t="s">
        <v>14</v>
      </c>
      <c r="E47" s="297"/>
      <c r="F47" s="350">
        <f t="shared" si="3"/>
        <v>0</v>
      </c>
    </row>
    <row r="48" spans="1:6" x14ac:dyDescent="0.3">
      <c r="A48" s="21">
        <f t="shared" si="4"/>
        <v>6.6</v>
      </c>
      <c r="B48" s="49" t="s">
        <v>548</v>
      </c>
      <c r="C48" s="18">
        <v>2</v>
      </c>
      <c r="D48" s="19" t="str">
        <f>+D47</f>
        <v>Ud</v>
      </c>
      <c r="E48" s="297"/>
      <c r="F48" s="350">
        <f t="shared" si="3"/>
        <v>0</v>
      </c>
    </row>
    <row r="49" spans="1:6" x14ac:dyDescent="0.3">
      <c r="A49" s="21">
        <f t="shared" si="4"/>
        <v>6.7</v>
      </c>
      <c r="B49" s="49" t="s">
        <v>543</v>
      </c>
      <c r="C49" s="18">
        <v>15</v>
      </c>
      <c r="D49" s="19" t="s">
        <v>14</v>
      </c>
      <c r="E49" s="297"/>
      <c r="F49" s="350">
        <f t="shared" si="3"/>
        <v>0</v>
      </c>
    </row>
    <row r="50" spans="1:6" x14ac:dyDescent="0.3">
      <c r="A50" s="21">
        <f t="shared" si="4"/>
        <v>6.8</v>
      </c>
      <c r="B50" s="49" t="s">
        <v>544</v>
      </c>
      <c r="C50" s="18">
        <v>8</v>
      </c>
      <c r="D50" s="19" t="s">
        <v>14</v>
      </c>
      <c r="E50" s="297"/>
      <c r="F50" s="350">
        <f t="shared" si="3"/>
        <v>0</v>
      </c>
    </row>
    <row r="51" spans="1:6" x14ac:dyDescent="0.3">
      <c r="A51" s="21">
        <f t="shared" si="4"/>
        <v>6.9</v>
      </c>
      <c r="B51" s="49" t="s">
        <v>546</v>
      </c>
      <c r="C51" s="18">
        <v>1.32</v>
      </c>
      <c r="D51" s="19" t="str">
        <f>+D25</f>
        <v>M³</v>
      </c>
      <c r="E51" s="297"/>
      <c r="F51" s="350">
        <f t="shared" si="3"/>
        <v>0</v>
      </c>
    </row>
    <row r="52" spans="1:6" x14ac:dyDescent="0.3">
      <c r="A52" s="21"/>
      <c r="B52" s="49"/>
      <c r="C52" s="18"/>
      <c r="D52" s="19"/>
      <c r="E52" s="297"/>
      <c r="F52" s="350"/>
    </row>
    <row r="53" spans="1:6" ht="26.4" x14ac:dyDescent="0.3">
      <c r="A53" s="152">
        <v>7</v>
      </c>
      <c r="B53" s="258" t="s">
        <v>77</v>
      </c>
      <c r="C53" s="18">
        <v>1840.92</v>
      </c>
      <c r="D53" s="118" t="s">
        <v>51</v>
      </c>
      <c r="E53" s="116"/>
      <c r="F53" s="352">
        <f t="shared" ref="F53" si="5">ROUND(C53*E53,2)</f>
        <v>0</v>
      </c>
    </row>
    <row r="54" spans="1:6" x14ac:dyDescent="0.3">
      <c r="A54" s="152"/>
      <c r="B54" s="258"/>
      <c r="C54" s="18"/>
      <c r="D54" s="118"/>
      <c r="E54" s="116"/>
      <c r="F54" s="352"/>
    </row>
    <row r="55" spans="1:6" ht="26.4" x14ac:dyDescent="0.3">
      <c r="A55" s="30">
        <v>8</v>
      </c>
      <c r="B55" s="257" t="s">
        <v>49</v>
      </c>
      <c r="C55" s="18"/>
      <c r="D55" s="19"/>
      <c r="E55" s="297"/>
      <c r="F55" s="350"/>
    </row>
    <row r="56" spans="1:6" x14ac:dyDescent="0.3">
      <c r="A56" s="21">
        <f>+A55+0.1</f>
        <v>8.1</v>
      </c>
      <c r="B56" s="49" t="s">
        <v>70</v>
      </c>
      <c r="C56" s="18">
        <v>2</v>
      </c>
      <c r="D56" s="19" t="s">
        <v>14</v>
      </c>
      <c r="E56" s="297"/>
      <c r="F56" s="350">
        <f t="shared" ref="F56:F64" si="6">ROUND(C56*E56,2)</f>
        <v>0</v>
      </c>
    </row>
    <row r="57" spans="1:6" x14ac:dyDescent="0.3">
      <c r="A57" s="21">
        <f>+A56+0.1</f>
        <v>8.1999999999999993</v>
      </c>
      <c r="B57" s="49" t="s">
        <v>75</v>
      </c>
      <c r="C57" s="18">
        <v>22</v>
      </c>
      <c r="D57" s="19" t="s">
        <v>14</v>
      </c>
      <c r="E57" s="297"/>
      <c r="F57" s="350">
        <f t="shared" si="6"/>
        <v>0</v>
      </c>
    </row>
    <row r="58" spans="1:6" x14ac:dyDescent="0.3">
      <c r="A58" s="21">
        <f t="shared" ref="A58:A64" si="7">+A57+0.1</f>
        <v>8.3000000000000007</v>
      </c>
      <c r="B58" s="49" t="s">
        <v>71</v>
      </c>
      <c r="C58" s="18">
        <v>4</v>
      </c>
      <c r="D58" s="19" t="s">
        <v>14</v>
      </c>
      <c r="E58" s="297"/>
      <c r="F58" s="350">
        <f t="shared" si="6"/>
        <v>0</v>
      </c>
    </row>
    <row r="59" spans="1:6" x14ac:dyDescent="0.3">
      <c r="A59" s="21">
        <f t="shared" si="7"/>
        <v>8.4</v>
      </c>
      <c r="B59" s="49" t="s">
        <v>72</v>
      </c>
      <c r="C59" s="18">
        <v>4</v>
      </c>
      <c r="D59" s="19" t="s">
        <v>14</v>
      </c>
      <c r="E59" s="297"/>
      <c r="F59" s="350">
        <f t="shared" si="6"/>
        <v>0</v>
      </c>
    </row>
    <row r="60" spans="1:6" x14ac:dyDescent="0.3">
      <c r="A60" s="21">
        <f t="shared" si="7"/>
        <v>8.5</v>
      </c>
      <c r="B60" s="49" t="s">
        <v>73</v>
      </c>
      <c r="C60" s="18">
        <v>3</v>
      </c>
      <c r="D60" s="19" t="s">
        <v>14</v>
      </c>
      <c r="E60" s="297"/>
      <c r="F60" s="350">
        <f t="shared" si="6"/>
        <v>0</v>
      </c>
    </row>
    <row r="61" spans="1:6" x14ac:dyDescent="0.3">
      <c r="A61" s="21">
        <f t="shared" si="7"/>
        <v>8.6</v>
      </c>
      <c r="B61" s="49" t="s">
        <v>74</v>
      </c>
      <c r="C61" s="18">
        <v>2</v>
      </c>
      <c r="D61" s="19" t="s">
        <v>14</v>
      </c>
      <c r="E61" s="297"/>
      <c r="F61" s="350">
        <f t="shared" si="6"/>
        <v>0</v>
      </c>
    </row>
    <row r="62" spans="1:6" x14ac:dyDescent="0.3">
      <c r="A62" s="21">
        <f t="shared" si="7"/>
        <v>8.6999999999999993</v>
      </c>
      <c r="B62" s="49" t="s">
        <v>535</v>
      </c>
      <c r="C62" s="18">
        <v>2</v>
      </c>
      <c r="D62" s="19" t="s">
        <v>14</v>
      </c>
      <c r="E62" s="297"/>
      <c r="F62" s="350">
        <f t="shared" si="6"/>
        <v>0</v>
      </c>
    </row>
    <row r="63" spans="1:6" x14ac:dyDescent="0.3">
      <c r="A63" s="21">
        <f t="shared" si="7"/>
        <v>8.8000000000000007</v>
      </c>
      <c r="B63" s="49" t="s">
        <v>536</v>
      </c>
      <c r="C63" s="18">
        <v>1</v>
      </c>
      <c r="D63" s="19" t="s">
        <v>14</v>
      </c>
      <c r="E63" s="297"/>
      <c r="F63" s="350">
        <f t="shared" si="6"/>
        <v>0</v>
      </c>
    </row>
    <row r="64" spans="1:6" x14ac:dyDescent="0.3">
      <c r="A64" s="21">
        <f t="shared" si="7"/>
        <v>8.9</v>
      </c>
      <c r="B64" s="49" t="s">
        <v>537</v>
      </c>
      <c r="C64" s="18">
        <v>1</v>
      </c>
      <c r="D64" s="19" t="s">
        <v>14</v>
      </c>
      <c r="E64" s="297"/>
      <c r="F64" s="350">
        <f t="shared" si="6"/>
        <v>0</v>
      </c>
    </row>
    <row r="65" spans="1:6" x14ac:dyDescent="0.3">
      <c r="A65" s="21"/>
      <c r="B65" s="49"/>
      <c r="C65" s="18"/>
      <c r="D65" s="19"/>
      <c r="E65" s="297"/>
      <c r="F65" s="350"/>
    </row>
    <row r="66" spans="1:6" x14ac:dyDescent="0.3">
      <c r="A66" s="30">
        <v>9</v>
      </c>
      <c r="B66" s="30" t="s">
        <v>52</v>
      </c>
      <c r="C66" s="18"/>
      <c r="D66" s="19"/>
      <c r="E66" s="297"/>
      <c r="F66" s="350"/>
    </row>
    <row r="67" spans="1:6" x14ac:dyDescent="0.3">
      <c r="A67" s="21">
        <f>+A66+0.1</f>
        <v>9.1</v>
      </c>
      <c r="B67" s="32" t="s">
        <v>88</v>
      </c>
      <c r="C67" s="18">
        <v>176</v>
      </c>
      <c r="D67" s="19" t="s">
        <v>14</v>
      </c>
      <c r="E67" s="297"/>
      <c r="F67" s="350">
        <f t="shared" ref="F67" si="8">ROUND(C67*E67,2)</f>
        <v>0</v>
      </c>
    </row>
    <row r="68" spans="1:6" x14ac:dyDescent="0.3">
      <c r="A68" s="21">
        <f>+A67+0.1</f>
        <v>9.1999999999999993</v>
      </c>
      <c r="B68" s="32" t="s">
        <v>89</v>
      </c>
      <c r="C68" s="18">
        <v>24</v>
      </c>
      <c r="D68" s="19" t="s">
        <v>14</v>
      </c>
      <c r="E68" s="297"/>
      <c r="F68" s="350">
        <f>ROUND(C68*E68,2)</f>
        <v>0</v>
      </c>
    </row>
    <row r="69" spans="1:6" x14ac:dyDescent="0.3">
      <c r="A69" s="21"/>
      <c r="B69" s="49"/>
      <c r="C69" s="18"/>
      <c r="D69" s="19"/>
      <c r="E69" s="297"/>
      <c r="F69" s="350"/>
    </row>
    <row r="70" spans="1:6" ht="26.4" x14ac:dyDescent="0.3">
      <c r="A70" s="30">
        <v>10</v>
      </c>
      <c r="B70" s="259" t="s">
        <v>97</v>
      </c>
      <c r="C70" s="18">
        <v>5</v>
      </c>
      <c r="D70" s="19" t="s">
        <v>14</v>
      </c>
      <c r="E70" s="297"/>
      <c r="F70" s="350">
        <f>ROUND(C70*E70,2)</f>
        <v>0</v>
      </c>
    </row>
    <row r="71" spans="1:6" x14ac:dyDescent="0.3">
      <c r="A71" s="21"/>
      <c r="B71" s="49"/>
      <c r="C71" s="18"/>
      <c r="D71" s="19"/>
      <c r="E71" s="297"/>
      <c r="F71" s="350"/>
    </row>
    <row r="72" spans="1:6" x14ac:dyDescent="0.3">
      <c r="A72" s="30">
        <v>11</v>
      </c>
      <c r="B72" s="30" t="s">
        <v>41</v>
      </c>
      <c r="C72" s="18"/>
      <c r="D72" s="19"/>
      <c r="E72" s="297"/>
      <c r="F72" s="350"/>
    </row>
    <row r="73" spans="1:6" x14ac:dyDescent="0.3">
      <c r="A73" s="21">
        <f>+A72+0.1</f>
        <v>11.1</v>
      </c>
      <c r="B73" s="21" t="s">
        <v>46</v>
      </c>
      <c r="C73" s="18">
        <v>268.8</v>
      </c>
      <c r="D73" s="19" t="s">
        <v>3</v>
      </c>
      <c r="E73" s="297"/>
      <c r="F73" s="350">
        <f t="shared" ref="F73:F81" si="9">ROUND(C73*E73,2)</f>
        <v>0</v>
      </c>
    </row>
    <row r="74" spans="1:6" x14ac:dyDescent="0.3">
      <c r="A74" s="21">
        <f>+A73+0.1</f>
        <v>11.2</v>
      </c>
      <c r="B74" s="21" t="s">
        <v>87</v>
      </c>
      <c r="C74" s="18">
        <v>268.8</v>
      </c>
      <c r="D74" s="19" t="s">
        <v>51</v>
      </c>
      <c r="E74" s="297"/>
      <c r="F74" s="350">
        <f t="shared" si="9"/>
        <v>0</v>
      </c>
    </row>
    <row r="75" spans="1:6" x14ac:dyDescent="0.3">
      <c r="A75" s="21">
        <f>+A74+0.1</f>
        <v>11.3</v>
      </c>
      <c r="B75" s="21" t="s">
        <v>590</v>
      </c>
      <c r="C75" s="18">
        <v>3.24</v>
      </c>
      <c r="D75" s="19" t="s">
        <v>45</v>
      </c>
      <c r="E75" s="297"/>
      <c r="F75" s="350">
        <f t="shared" si="9"/>
        <v>0</v>
      </c>
    </row>
    <row r="76" spans="1:6" ht="26.4" x14ac:dyDescent="0.3">
      <c r="A76" s="21">
        <f>+A75+0.1</f>
        <v>11.4</v>
      </c>
      <c r="B76" s="47" t="s">
        <v>18</v>
      </c>
      <c r="C76" s="18">
        <v>65.36</v>
      </c>
      <c r="D76" s="19" t="s">
        <v>45</v>
      </c>
      <c r="E76" s="297"/>
      <c r="F76" s="350">
        <f t="shared" si="9"/>
        <v>0</v>
      </c>
    </row>
    <row r="77" spans="1:6" x14ac:dyDescent="0.3">
      <c r="A77" s="21"/>
      <c r="B77" s="21"/>
      <c r="C77" s="18"/>
      <c r="D77" s="19"/>
      <c r="E77" s="297"/>
      <c r="F77" s="350"/>
    </row>
    <row r="78" spans="1:6" x14ac:dyDescent="0.3">
      <c r="A78" s="30">
        <v>12</v>
      </c>
      <c r="B78" s="30" t="s">
        <v>42</v>
      </c>
      <c r="C78" s="18"/>
      <c r="D78" s="19"/>
      <c r="E78" s="297"/>
      <c r="F78" s="350"/>
    </row>
    <row r="79" spans="1:6" x14ac:dyDescent="0.3">
      <c r="A79" s="21">
        <f>+A78+0.1</f>
        <v>12.1</v>
      </c>
      <c r="B79" s="21" t="s">
        <v>46</v>
      </c>
      <c r="C79" s="18">
        <v>268.8</v>
      </c>
      <c r="D79" s="19" t="s">
        <v>3</v>
      </c>
      <c r="E79" s="297"/>
      <c r="F79" s="350">
        <f t="shared" si="9"/>
        <v>0</v>
      </c>
    </row>
    <row r="80" spans="1:6" x14ac:dyDescent="0.3">
      <c r="A80" s="21">
        <f>+A79+0.1</f>
        <v>12.2</v>
      </c>
      <c r="B80" s="21" t="s">
        <v>87</v>
      </c>
      <c r="C80" s="18">
        <v>268.8</v>
      </c>
      <c r="D80" s="19" t="s">
        <v>51</v>
      </c>
      <c r="E80" s="297"/>
      <c r="F80" s="350">
        <f t="shared" si="9"/>
        <v>0</v>
      </c>
    </row>
    <row r="81" spans="1:6" x14ac:dyDescent="0.3">
      <c r="A81" s="21">
        <f>+A80+0.1</f>
        <v>12.3</v>
      </c>
      <c r="B81" s="21" t="s">
        <v>590</v>
      </c>
      <c r="C81" s="18">
        <v>3.24</v>
      </c>
      <c r="D81" s="19" t="s">
        <v>45</v>
      </c>
      <c r="E81" s="297"/>
      <c r="F81" s="350">
        <f t="shared" si="9"/>
        <v>0</v>
      </c>
    </row>
    <row r="82" spans="1:6" x14ac:dyDescent="0.3">
      <c r="A82" s="21"/>
      <c r="B82" s="49"/>
      <c r="C82" s="18"/>
      <c r="D82" s="19"/>
      <c r="E82" s="297"/>
      <c r="F82" s="350"/>
    </row>
    <row r="83" spans="1:6" ht="26.4" x14ac:dyDescent="0.3">
      <c r="A83" s="30">
        <v>13</v>
      </c>
      <c r="B83" s="50" t="s">
        <v>90</v>
      </c>
      <c r="C83" s="18">
        <v>67.2</v>
      </c>
      <c r="D83" s="19" t="s">
        <v>3</v>
      </c>
      <c r="E83" s="116"/>
      <c r="F83" s="350">
        <f t="shared" ref="F83" si="10">ROUND(C83*E83,2)</f>
        <v>0</v>
      </c>
    </row>
    <row r="84" spans="1:6" x14ac:dyDescent="0.3">
      <c r="A84" s="21"/>
      <c r="B84" s="49"/>
      <c r="C84" s="18"/>
      <c r="D84" s="19"/>
      <c r="E84" s="297"/>
      <c r="F84" s="350"/>
    </row>
    <row r="85" spans="1:6" ht="79.2" x14ac:dyDescent="0.3">
      <c r="A85" s="30">
        <v>14</v>
      </c>
      <c r="B85" s="247" t="s">
        <v>471</v>
      </c>
      <c r="C85" s="245">
        <v>4650.2</v>
      </c>
      <c r="D85" s="246" t="s">
        <v>3</v>
      </c>
      <c r="E85" s="299"/>
      <c r="F85" s="351">
        <f>ROUND(C85*E85,2)</f>
        <v>0</v>
      </c>
    </row>
    <row r="86" spans="1:6" x14ac:dyDescent="0.3">
      <c r="A86" s="30"/>
      <c r="B86" s="30"/>
      <c r="C86" s="20"/>
      <c r="D86" s="19"/>
      <c r="E86" s="298"/>
      <c r="F86" s="350"/>
    </row>
    <row r="87" spans="1:6" x14ac:dyDescent="0.3">
      <c r="A87" s="30">
        <v>15</v>
      </c>
      <c r="B87" s="30" t="s">
        <v>466</v>
      </c>
      <c r="C87" s="20"/>
      <c r="D87" s="19"/>
      <c r="E87" s="298"/>
      <c r="F87" s="350"/>
    </row>
    <row r="88" spans="1:6" x14ac:dyDescent="0.3">
      <c r="A88" s="21">
        <f>A87+0.1</f>
        <v>15.1</v>
      </c>
      <c r="B88" s="32" t="s">
        <v>65</v>
      </c>
      <c r="C88" s="18">
        <v>7742.58</v>
      </c>
      <c r="D88" s="19" t="s">
        <v>51</v>
      </c>
      <c r="E88" s="297"/>
      <c r="F88" s="350">
        <f>ROUND(C88*E88,2)</f>
        <v>0</v>
      </c>
    </row>
    <row r="89" spans="1:6" ht="26.4" x14ac:dyDescent="0.3">
      <c r="A89" s="21">
        <f>A88+0.1</f>
        <v>15.2</v>
      </c>
      <c r="B89" s="32" t="s">
        <v>64</v>
      </c>
      <c r="C89" s="245">
        <v>7742.58</v>
      </c>
      <c r="D89" s="246" t="s">
        <v>51</v>
      </c>
      <c r="E89" s="299"/>
      <c r="F89" s="351">
        <f>ROUND(C89*E89,2)</f>
        <v>0</v>
      </c>
    </row>
    <row r="90" spans="1:6" x14ac:dyDescent="0.3">
      <c r="A90" s="21">
        <f>A89+0.1</f>
        <v>15.3</v>
      </c>
      <c r="B90" s="32" t="s">
        <v>76</v>
      </c>
      <c r="C90" s="18">
        <v>15485.16</v>
      </c>
      <c r="D90" s="19" t="s">
        <v>91</v>
      </c>
      <c r="E90" s="297"/>
      <c r="F90" s="350">
        <f>ROUND(C90*E90,2)</f>
        <v>0</v>
      </c>
    </row>
    <row r="91" spans="1:6" x14ac:dyDescent="0.3">
      <c r="A91" s="21"/>
      <c r="B91" s="21"/>
      <c r="C91" s="20"/>
      <c r="D91" s="27"/>
      <c r="E91" s="298"/>
      <c r="F91" s="350"/>
    </row>
    <row r="92" spans="1:6" x14ac:dyDescent="0.3">
      <c r="A92" s="22">
        <v>16</v>
      </c>
      <c r="B92" s="30" t="s">
        <v>43</v>
      </c>
      <c r="C92" s="18"/>
      <c r="D92" s="19"/>
      <c r="E92" s="297"/>
      <c r="F92" s="350"/>
    </row>
    <row r="93" spans="1:6" x14ac:dyDescent="0.3">
      <c r="A93" s="43">
        <v>16.100000000000001</v>
      </c>
      <c r="B93" s="44" t="s">
        <v>13</v>
      </c>
      <c r="C93" s="45"/>
      <c r="D93" s="46"/>
      <c r="E93" s="301"/>
      <c r="F93" s="353"/>
    </row>
    <row r="94" spans="1:6" x14ac:dyDescent="0.3">
      <c r="A94" s="36" t="s">
        <v>577</v>
      </c>
      <c r="B94" s="32" t="s">
        <v>19</v>
      </c>
      <c r="C94" s="37">
        <v>40</v>
      </c>
      <c r="D94" s="19" t="s">
        <v>92</v>
      </c>
      <c r="E94" s="38"/>
      <c r="F94" s="354">
        <f>ROUND(E94*C94,2)</f>
        <v>0</v>
      </c>
    </row>
    <row r="95" spans="1:6" x14ac:dyDescent="0.3">
      <c r="A95" s="21"/>
      <c r="B95" s="21"/>
      <c r="C95" s="18"/>
      <c r="D95" s="19"/>
      <c r="E95" s="297"/>
      <c r="F95" s="350"/>
    </row>
    <row r="96" spans="1:6" x14ac:dyDescent="0.3">
      <c r="A96" s="39">
        <v>16.2</v>
      </c>
      <c r="B96" s="40" t="s">
        <v>44</v>
      </c>
      <c r="C96" s="41"/>
      <c r="D96" s="27"/>
      <c r="E96" s="42"/>
      <c r="F96" s="354"/>
    </row>
    <row r="97" spans="1:6" x14ac:dyDescent="0.3">
      <c r="A97" s="36" t="s">
        <v>578</v>
      </c>
      <c r="B97" s="32" t="s">
        <v>20</v>
      </c>
      <c r="C97" s="37">
        <v>52</v>
      </c>
      <c r="D97" s="19" t="s">
        <v>3</v>
      </c>
      <c r="E97" s="38"/>
      <c r="F97" s="354">
        <f>ROUND(E97*C97,2)</f>
        <v>0</v>
      </c>
    </row>
    <row r="98" spans="1:6" x14ac:dyDescent="0.3">
      <c r="A98" s="36" t="s">
        <v>579</v>
      </c>
      <c r="B98" s="32" t="s">
        <v>21</v>
      </c>
      <c r="C98" s="37">
        <v>52</v>
      </c>
      <c r="D98" s="19" t="s">
        <v>3</v>
      </c>
      <c r="E98" s="38"/>
      <c r="F98" s="354">
        <f>ROUND(E98*C98,2)</f>
        <v>0</v>
      </c>
    </row>
    <row r="99" spans="1:6" x14ac:dyDescent="0.3">
      <c r="A99" s="36" t="s">
        <v>580</v>
      </c>
      <c r="B99" s="32" t="s">
        <v>22</v>
      </c>
      <c r="C99" s="37">
        <v>5</v>
      </c>
      <c r="D99" s="19" t="s">
        <v>3</v>
      </c>
      <c r="E99" s="38"/>
      <c r="F99" s="354">
        <f>ROUND(E99*C99,2)</f>
        <v>0</v>
      </c>
    </row>
    <row r="100" spans="1:6" x14ac:dyDescent="0.3">
      <c r="A100" s="36" t="s">
        <v>581</v>
      </c>
      <c r="B100" s="32" t="s">
        <v>23</v>
      </c>
      <c r="C100" s="37">
        <v>5</v>
      </c>
      <c r="D100" s="19" t="s">
        <v>3</v>
      </c>
      <c r="E100" s="38"/>
      <c r="F100" s="354">
        <f>ROUND(E100*C100,2)</f>
        <v>0</v>
      </c>
    </row>
    <row r="101" spans="1:6" x14ac:dyDescent="0.3">
      <c r="A101" s="36" t="s">
        <v>582</v>
      </c>
      <c r="B101" s="32" t="s">
        <v>24</v>
      </c>
      <c r="C101" s="37">
        <v>5</v>
      </c>
      <c r="D101" s="19" t="s">
        <v>3</v>
      </c>
      <c r="E101" s="38"/>
      <c r="F101" s="354">
        <f>ROUND(E101*C101,2)</f>
        <v>0</v>
      </c>
    </row>
    <row r="102" spans="1:6" x14ac:dyDescent="0.3">
      <c r="A102" s="36"/>
      <c r="B102" s="32"/>
      <c r="C102" s="37"/>
      <c r="D102" s="19"/>
      <c r="E102" s="38"/>
      <c r="F102" s="354"/>
    </row>
    <row r="103" spans="1:6" x14ac:dyDescent="0.3">
      <c r="A103" s="39">
        <v>16.3</v>
      </c>
      <c r="B103" s="40" t="s">
        <v>11</v>
      </c>
      <c r="C103" s="41"/>
      <c r="D103" s="27"/>
      <c r="E103" s="42"/>
      <c r="F103" s="354"/>
    </row>
    <row r="104" spans="1:6" x14ac:dyDescent="0.3">
      <c r="A104" s="36" t="s">
        <v>583</v>
      </c>
      <c r="B104" s="32" t="s">
        <v>94</v>
      </c>
      <c r="C104" s="37">
        <v>52</v>
      </c>
      <c r="D104" s="19" t="s">
        <v>14</v>
      </c>
      <c r="E104" s="38"/>
      <c r="F104" s="354">
        <f>ROUND(E104*C104,2)</f>
        <v>0</v>
      </c>
    </row>
    <row r="105" spans="1:6" x14ac:dyDescent="0.3">
      <c r="A105" s="36" t="s">
        <v>584</v>
      </c>
      <c r="B105" s="32" t="s">
        <v>93</v>
      </c>
      <c r="C105" s="37">
        <v>52</v>
      </c>
      <c r="D105" s="19" t="s">
        <v>14</v>
      </c>
      <c r="E105" s="38"/>
      <c r="F105" s="354">
        <f>ROUND(E105*C105,2)</f>
        <v>0</v>
      </c>
    </row>
    <row r="106" spans="1:6" x14ac:dyDescent="0.3">
      <c r="A106" s="36" t="s">
        <v>585</v>
      </c>
      <c r="B106" s="32" t="s">
        <v>25</v>
      </c>
      <c r="C106" s="37">
        <v>5</v>
      </c>
      <c r="D106" s="19" t="s">
        <v>14</v>
      </c>
      <c r="E106" s="38"/>
      <c r="F106" s="354">
        <f>ROUND(E106*C106,2)</f>
        <v>0</v>
      </c>
    </row>
    <row r="107" spans="1:6" x14ac:dyDescent="0.3">
      <c r="A107" s="36" t="s">
        <v>586</v>
      </c>
      <c r="B107" s="32" t="s">
        <v>26</v>
      </c>
      <c r="C107" s="37">
        <v>5</v>
      </c>
      <c r="D107" s="19" t="s">
        <v>14</v>
      </c>
      <c r="E107" s="38"/>
      <c r="F107" s="354">
        <f>ROUND(E107*C107,2)</f>
        <v>0</v>
      </c>
    </row>
    <row r="108" spans="1:6" x14ac:dyDescent="0.3">
      <c r="A108" s="36" t="s">
        <v>587</v>
      </c>
      <c r="B108" s="32" t="s">
        <v>27</v>
      </c>
      <c r="C108" s="37">
        <v>10</v>
      </c>
      <c r="D108" s="19" t="s">
        <v>14</v>
      </c>
      <c r="E108" s="38"/>
      <c r="F108" s="354">
        <f>ROUND(E108*C108,2)</f>
        <v>0</v>
      </c>
    </row>
    <row r="109" spans="1:6" x14ac:dyDescent="0.3">
      <c r="A109" s="36"/>
      <c r="B109" s="32"/>
      <c r="C109" s="37"/>
      <c r="D109" s="19"/>
      <c r="E109" s="38"/>
      <c r="F109" s="354"/>
    </row>
    <row r="110" spans="1:6" x14ac:dyDescent="0.3">
      <c r="A110" s="39">
        <v>16.399999999999999</v>
      </c>
      <c r="B110" s="40" t="s">
        <v>12</v>
      </c>
      <c r="C110" s="41"/>
      <c r="D110" s="27"/>
      <c r="E110" s="42"/>
      <c r="F110" s="354"/>
    </row>
    <row r="111" spans="1:6" x14ac:dyDescent="0.3">
      <c r="A111" s="36" t="s">
        <v>588</v>
      </c>
      <c r="B111" s="32" t="s">
        <v>28</v>
      </c>
      <c r="C111" s="37">
        <v>5</v>
      </c>
      <c r="D111" s="19" t="s">
        <v>50</v>
      </c>
      <c r="E111" s="38"/>
      <c r="F111" s="354">
        <f>ROUND(E111*C111,2)</f>
        <v>0</v>
      </c>
    </row>
    <row r="112" spans="1:6" x14ac:dyDescent="0.3">
      <c r="A112" s="36" t="s">
        <v>589</v>
      </c>
      <c r="B112" s="32" t="s">
        <v>29</v>
      </c>
      <c r="C112" s="37">
        <v>5</v>
      </c>
      <c r="D112" s="19" t="s">
        <v>50</v>
      </c>
      <c r="E112" s="38"/>
      <c r="F112" s="354">
        <f>ROUND(E112*C112,2)</f>
        <v>0</v>
      </c>
    </row>
    <row r="113" spans="1:217" x14ac:dyDescent="0.3">
      <c r="A113" s="36"/>
      <c r="B113" s="32"/>
      <c r="C113" s="37"/>
      <c r="D113" s="19"/>
      <c r="E113" s="38"/>
      <c r="F113" s="354"/>
    </row>
    <row r="114" spans="1:217" ht="26.4" x14ac:dyDescent="0.3">
      <c r="A114" s="30">
        <v>17</v>
      </c>
      <c r="B114" s="47" t="s">
        <v>472</v>
      </c>
      <c r="C114" s="18">
        <v>4650.2</v>
      </c>
      <c r="D114" s="19" t="s">
        <v>3</v>
      </c>
      <c r="E114" s="297"/>
      <c r="F114" s="350">
        <f>ROUND(C114*E114,2)</f>
        <v>0</v>
      </c>
    </row>
    <row r="115" spans="1:217" s="276" customFormat="1" x14ac:dyDescent="0.3">
      <c r="A115" s="33"/>
      <c r="B115" s="24" t="s">
        <v>62</v>
      </c>
      <c r="C115" s="34"/>
      <c r="D115" s="35"/>
      <c r="E115" s="302"/>
      <c r="F115" s="355">
        <f>SUM(F14:F114)</f>
        <v>0</v>
      </c>
    </row>
    <row r="116" spans="1:217" x14ac:dyDescent="0.3">
      <c r="A116" s="21"/>
      <c r="B116" s="21"/>
      <c r="C116" s="18"/>
      <c r="D116" s="19"/>
      <c r="E116" s="297"/>
      <c r="F116" s="350"/>
    </row>
    <row r="117" spans="1:217" s="220" customFormat="1" ht="13.2" x14ac:dyDescent="0.3">
      <c r="A117" s="219" t="s">
        <v>7</v>
      </c>
      <c r="B117" s="142" t="s">
        <v>439</v>
      </c>
      <c r="C117" s="159"/>
      <c r="D117" s="160"/>
      <c r="E117" s="161"/>
      <c r="F117" s="356"/>
    </row>
    <row r="118" spans="1:217" s="220" customFormat="1" ht="13.2" x14ac:dyDescent="0.3">
      <c r="A118" s="219" t="s">
        <v>440</v>
      </c>
      <c r="B118" s="30" t="s">
        <v>498</v>
      </c>
      <c r="C118" s="159"/>
      <c r="D118" s="160"/>
      <c r="E118" s="161"/>
      <c r="F118" s="356"/>
    </row>
    <row r="119" spans="1:217" s="13" customFormat="1" ht="33" customHeight="1" x14ac:dyDescent="0.3">
      <c r="A119" s="30">
        <v>1</v>
      </c>
      <c r="B119" s="277" t="s">
        <v>501</v>
      </c>
      <c r="C119" s="263">
        <v>1</v>
      </c>
      <c r="D119" s="149" t="s">
        <v>5</v>
      </c>
      <c r="E119" s="297"/>
      <c r="F119" s="350">
        <f>+ROUND((E119*C119),2)</f>
        <v>0</v>
      </c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  <c r="AO119" s="275"/>
      <c r="AP119" s="275"/>
      <c r="AQ119" s="275"/>
      <c r="AR119" s="275"/>
      <c r="AS119" s="275"/>
      <c r="AT119" s="275"/>
      <c r="AU119" s="275"/>
      <c r="AV119" s="275"/>
      <c r="AW119" s="275"/>
      <c r="AX119" s="275"/>
      <c r="AY119" s="275"/>
      <c r="AZ119" s="275"/>
      <c r="BA119" s="275"/>
      <c r="BB119" s="275"/>
      <c r="BC119" s="275"/>
      <c r="BD119" s="275"/>
      <c r="BE119" s="275"/>
      <c r="BF119" s="275"/>
      <c r="BG119" s="275"/>
      <c r="BH119" s="275"/>
      <c r="BI119" s="275"/>
      <c r="BJ119" s="275"/>
      <c r="BK119" s="275"/>
      <c r="BL119" s="275"/>
      <c r="BM119" s="275"/>
      <c r="BN119" s="275"/>
      <c r="BO119" s="275"/>
      <c r="BP119" s="275"/>
      <c r="BQ119" s="275"/>
      <c r="BR119" s="275"/>
      <c r="BS119" s="275"/>
      <c r="BT119" s="275"/>
      <c r="BU119" s="275"/>
      <c r="BV119" s="275"/>
      <c r="BW119" s="275"/>
      <c r="BX119" s="275"/>
      <c r="BY119" s="275"/>
      <c r="BZ119" s="275"/>
      <c r="CA119" s="275"/>
      <c r="CB119" s="275"/>
      <c r="CC119" s="275"/>
      <c r="CD119" s="275"/>
      <c r="CE119" s="275"/>
      <c r="CF119" s="275"/>
      <c r="CG119" s="275"/>
      <c r="CH119" s="275"/>
      <c r="CI119" s="275"/>
      <c r="CJ119" s="275"/>
      <c r="CK119" s="275"/>
      <c r="CL119" s="275"/>
      <c r="CM119" s="275"/>
      <c r="CN119" s="275"/>
      <c r="CO119" s="275"/>
      <c r="CP119" s="275"/>
      <c r="CQ119" s="275"/>
      <c r="CR119" s="275"/>
      <c r="CS119" s="275"/>
      <c r="CT119" s="275"/>
      <c r="CU119" s="275"/>
      <c r="CV119" s="275"/>
      <c r="CW119" s="275"/>
      <c r="CX119" s="275"/>
      <c r="CY119" s="275"/>
      <c r="CZ119" s="275"/>
      <c r="DA119" s="275"/>
      <c r="DB119" s="275"/>
      <c r="DC119" s="275"/>
      <c r="DD119" s="275"/>
      <c r="DE119" s="275"/>
      <c r="DF119" s="275"/>
      <c r="DG119" s="275"/>
      <c r="DH119" s="275"/>
      <c r="DI119" s="275"/>
      <c r="DJ119" s="275"/>
      <c r="DK119" s="275"/>
      <c r="DL119" s="275"/>
      <c r="DM119" s="275"/>
      <c r="DN119" s="275"/>
      <c r="DO119" s="275"/>
      <c r="DP119" s="275"/>
      <c r="DQ119" s="275"/>
      <c r="DR119" s="275"/>
      <c r="DS119" s="275"/>
      <c r="DT119" s="275"/>
      <c r="DU119" s="275"/>
      <c r="DV119" s="275"/>
      <c r="DW119" s="275"/>
      <c r="DX119" s="275"/>
      <c r="DY119" s="275"/>
      <c r="DZ119" s="275"/>
      <c r="EA119" s="275"/>
      <c r="EB119" s="275"/>
      <c r="EC119" s="275"/>
      <c r="ED119" s="275"/>
      <c r="EE119" s="275"/>
      <c r="EF119" s="275"/>
      <c r="EG119" s="275"/>
      <c r="EH119" s="275"/>
      <c r="EI119" s="275"/>
      <c r="EJ119" s="275"/>
      <c r="EK119" s="275"/>
      <c r="EL119" s="275"/>
      <c r="EM119" s="275"/>
      <c r="EN119" s="275"/>
      <c r="EO119" s="275"/>
      <c r="EP119" s="275"/>
      <c r="EQ119" s="275"/>
      <c r="ER119" s="275"/>
      <c r="ES119" s="275"/>
      <c r="ET119" s="275"/>
      <c r="EU119" s="275"/>
      <c r="EV119" s="275"/>
      <c r="EW119" s="275"/>
      <c r="EX119" s="275"/>
      <c r="EY119" s="275"/>
      <c r="EZ119" s="275"/>
      <c r="FA119" s="275"/>
      <c r="FB119" s="275"/>
      <c r="FC119" s="275"/>
      <c r="FD119" s="275"/>
      <c r="FE119" s="275"/>
      <c r="FF119" s="275"/>
      <c r="FG119" s="275"/>
      <c r="FH119" s="275"/>
      <c r="FI119" s="275"/>
      <c r="FJ119" s="275"/>
      <c r="FK119" s="275"/>
      <c r="FL119" s="275"/>
      <c r="FM119" s="275"/>
      <c r="FN119" s="275"/>
      <c r="FO119" s="275"/>
      <c r="FP119" s="275"/>
      <c r="FQ119" s="275"/>
      <c r="FR119" s="275"/>
      <c r="FS119" s="275"/>
      <c r="FT119" s="275"/>
      <c r="FU119" s="275"/>
      <c r="FV119" s="275"/>
      <c r="FW119" s="275"/>
      <c r="FX119" s="275"/>
      <c r="FY119" s="275"/>
      <c r="FZ119" s="275"/>
      <c r="GA119" s="275"/>
      <c r="GB119" s="275"/>
      <c r="GC119" s="275"/>
      <c r="GD119" s="275"/>
      <c r="GE119" s="275"/>
      <c r="GF119" s="275"/>
      <c r="GG119" s="275"/>
      <c r="GH119" s="275"/>
      <c r="GI119" s="275"/>
      <c r="GJ119" s="275"/>
      <c r="GK119" s="275"/>
      <c r="GL119" s="275"/>
      <c r="GM119" s="275"/>
      <c r="GN119" s="275"/>
      <c r="GO119" s="275"/>
      <c r="GP119" s="275"/>
      <c r="GQ119" s="275"/>
      <c r="GR119" s="275"/>
      <c r="GS119" s="275"/>
      <c r="GT119" s="275"/>
      <c r="GU119" s="275"/>
      <c r="GV119" s="275"/>
      <c r="GW119" s="275"/>
      <c r="GX119" s="275"/>
      <c r="GY119" s="275"/>
      <c r="GZ119" s="275"/>
      <c r="HA119" s="275"/>
      <c r="HB119" s="275"/>
      <c r="HC119" s="275"/>
      <c r="HD119" s="275"/>
      <c r="HE119" s="275"/>
      <c r="HF119" s="275"/>
      <c r="HG119" s="275"/>
      <c r="HH119" s="275"/>
      <c r="HI119" s="275"/>
    </row>
    <row r="120" spans="1:217" s="13" customFormat="1" ht="18.75" customHeight="1" x14ac:dyDescent="0.3">
      <c r="A120" s="79">
        <v>2</v>
      </c>
      <c r="B120" s="277" t="s">
        <v>562</v>
      </c>
      <c r="C120" s="263">
        <v>6</v>
      </c>
      <c r="D120" s="118" t="s">
        <v>60</v>
      </c>
      <c r="E120" s="264"/>
      <c r="F120" s="350">
        <f>+ROUND((E120*C120),2)</f>
        <v>0</v>
      </c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  <c r="AO120" s="275"/>
      <c r="AP120" s="275"/>
      <c r="AQ120" s="275"/>
      <c r="AR120" s="275"/>
      <c r="AS120" s="275"/>
      <c r="AT120" s="275"/>
      <c r="AU120" s="275"/>
      <c r="AV120" s="275"/>
      <c r="AW120" s="275"/>
      <c r="AX120" s="275"/>
      <c r="AY120" s="275"/>
      <c r="AZ120" s="275"/>
      <c r="BA120" s="275"/>
      <c r="BB120" s="275"/>
      <c r="BC120" s="275"/>
      <c r="BD120" s="275"/>
      <c r="BE120" s="275"/>
      <c r="BF120" s="275"/>
      <c r="BG120" s="275"/>
      <c r="BH120" s="275"/>
      <c r="BI120" s="275"/>
      <c r="BJ120" s="275"/>
      <c r="BK120" s="275"/>
      <c r="BL120" s="275"/>
      <c r="BM120" s="275"/>
      <c r="BN120" s="275"/>
      <c r="BO120" s="275"/>
      <c r="BP120" s="275"/>
      <c r="BQ120" s="275"/>
      <c r="BR120" s="275"/>
      <c r="BS120" s="275"/>
      <c r="BT120" s="275"/>
      <c r="BU120" s="275"/>
      <c r="BV120" s="275"/>
      <c r="BW120" s="275"/>
      <c r="BX120" s="275"/>
      <c r="BY120" s="275"/>
      <c r="BZ120" s="275"/>
      <c r="CA120" s="275"/>
      <c r="CB120" s="275"/>
      <c r="CC120" s="275"/>
      <c r="CD120" s="275"/>
      <c r="CE120" s="275"/>
      <c r="CF120" s="275"/>
      <c r="CG120" s="275"/>
      <c r="CH120" s="275"/>
      <c r="CI120" s="275"/>
      <c r="CJ120" s="275"/>
      <c r="CK120" s="275"/>
      <c r="CL120" s="275"/>
      <c r="CM120" s="275"/>
      <c r="CN120" s="275"/>
      <c r="CO120" s="275"/>
      <c r="CP120" s="275"/>
      <c r="CQ120" s="275"/>
      <c r="CR120" s="275"/>
      <c r="CS120" s="275"/>
      <c r="CT120" s="275"/>
      <c r="CU120" s="275"/>
      <c r="CV120" s="275"/>
      <c r="CW120" s="275"/>
      <c r="CX120" s="275"/>
      <c r="CY120" s="275"/>
      <c r="CZ120" s="275"/>
      <c r="DA120" s="275"/>
      <c r="DB120" s="275"/>
      <c r="DC120" s="275"/>
      <c r="DD120" s="275"/>
      <c r="DE120" s="275"/>
      <c r="DF120" s="275"/>
      <c r="DG120" s="275"/>
      <c r="DH120" s="275"/>
      <c r="DI120" s="275"/>
      <c r="DJ120" s="275"/>
      <c r="DK120" s="275"/>
      <c r="DL120" s="275"/>
      <c r="DM120" s="275"/>
      <c r="DN120" s="275"/>
      <c r="DO120" s="275"/>
      <c r="DP120" s="275"/>
      <c r="DQ120" s="275"/>
      <c r="DR120" s="275"/>
      <c r="DS120" s="275"/>
      <c r="DT120" s="275"/>
      <c r="DU120" s="275"/>
      <c r="DV120" s="275"/>
      <c r="DW120" s="275"/>
      <c r="DX120" s="275"/>
      <c r="DY120" s="275"/>
      <c r="DZ120" s="275"/>
      <c r="EA120" s="275"/>
      <c r="EB120" s="275"/>
      <c r="EC120" s="275"/>
      <c r="ED120" s="275"/>
      <c r="EE120" s="275"/>
      <c r="EF120" s="275"/>
      <c r="EG120" s="275"/>
      <c r="EH120" s="275"/>
      <c r="EI120" s="275"/>
      <c r="EJ120" s="275"/>
      <c r="EK120" s="275"/>
      <c r="EL120" s="275"/>
      <c r="EM120" s="275"/>
      <c r="EN120" s="275"/>
      <c r="EO120" s="275"/>
      <c r="EP120" s="275"/>
      <c r="EQ120" s="275"/>
      <c r="ER120" s="275"/>
      <c r="ES120" s="275"/>
      <c r="ET120" s="275"/>
      <c r="EU120" s="275"/>
      <c r="EV120" s="275"/>
      <c r="EW120" s="275"/>
      <c r="EX120" s="275"/>
      <c r="EY120" s="275"/>
      <c r="EZ120" s="275"/>
      <c r="FA120" s="275"/>
      <c r="FB120" s="275"/>
      <c r="FC120" s="275"/>
      <c r="FD120" s="275"/>
      <c r="FE120" s="275"/>
      <c r="FF120" s="275"/>
      <c r="FG120" s="275"/>
      <c r="FH120" s="275"/>
      <c r="FI120" s="275"/>
      <c r="FJ120" s="275"/>
      <c r="FK120" s="275"/>
      <c r="FL120" s="275"/>
      <c r="FM120" s="275"/>
      <c r="FN120" s="275"/>
      <c r="FO120" s="275"/>
      <c r="FP120" s="275"/>
      <c r="FQ120" s="275"/>
      <c r="FR120" s="275"/>
      <c r="FS120" s="275"/>
      <c r="FT120" s="275"/>
      <c r="FU120" s="275"/>
      <c r="FV120" s="275"/>
      <c r="FW120" s="275"/>
      <c r="FX120" s="275"/>
      <c r="FY120" s="275"/>
      <c r="FZ120" s="275"/>
      <c r="GA120" s="275"/>
      <c r="GB120" s="275"/>
      <c r="GC120" s="275"/>
      <c r="GD120" s="275"/>
      <c r="GE120" s="275"/>
      <c r="GF120" s="275"/>
      <c r="GG120" s="275"/>
      <c r="GH120" s="275"/>
      <c r="GI120" s="275"/>
      <c r="GJ120" s="275"/>
      <c r="GK120" s="275"/>
      <c r="GL120" s="275"/>
      <c r="GM120" s="275"/>
      <c r="GN120" s="275"/>
      <c r="GO120" s="275"/>
      <c r="GP120" s="275"/>
      <c r="GQ120" s="275"/>
      <c r="GR120" s="275"/>
      <c r="GS120" s="275"/>
      <c r="GT120" s="275"/>
      <c r="GU120" s="275"/>
      <c r="GV120" s="275"/>
      <c r="GW120" s="275"/>
      <c r="GX120" s="275"/>
      <c r="GY120" s="275"/>
      <c r="GZ120" s="275"/>
      <c r="HA120" s="275"/>
      <c r="HB120" s="275"/>
      <c r="HC120" s="275"/>
      <c r="HD120" s="275"/>
      <c r="HE120" s="275"/>
      <c r="HF120" s="275"/>
      <c r="HG120" s="275"/>
      <c r="HH120" s="275"/>
      <c r="HI120" s="275"/>
    </row>
    <row r="121" spans="1:217" s="13" customFormat="1" ht="13.5" customHeight="1" x14ac:dyDescent="0.3">
      <c r="A121" s="30"/>
      <c r="B121" s="277"/>
      <c r="C121" s="263"/>
      <c r="D121" s="149"/>
      <c r="E121" s="297"/>
      <c r="F121" s="350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  <c r="AO121" s="275"/>
      <c r="AP121" s="275"/>
      <c r="AQ121" s="275"/>
      <c r="AR121" s="275"/>
      <c r="AS121" s="275"/>
      <c r="AT121" s="275"/>
      <c r="AU121" s="275"/>
      <c r="AV121" s="275"/>
      <c r="AW121" s="275"/>
      <c r="AX121" s="275"/>
      <c r="AY121" s="275"/>
      <c r="AZ121" s="275"/>
      <c r="BA121" s="275"/>
      <c r="BB121" s="275"/>
      <c r="BC121" s="275"/>
      <c r="BD121" s="275"/>
      <c r="BE121" s="275"/>
      <c r="BF121" s="275"/>
      <c r="BG121" s="275"/>
      <c r="BH121" s="275"/>
      <c r="BI121" s="275"/>
      <c r="BJ121" s="275"/>
      <c r="BK121" s="275"/>
      <c r="BL121" s="275"/>
      <c r="BM121" s="275"/>
      <c r="BN121" s="275"/>
      <c r="BO121" s="275"/>
      <c r="BP121" s="275"/>
      <c r="BQ121" s="275"/>
      <c r="BR121" s="275"/>
      <c r="BS121" s="275"/>
      <c r="BT121" s="275"/>
      <c r="BU121" s="275"/>
      <c r="BV121" s="275"/>
      <c r="BW121" s="275"/>
      <c r="BX121" s="275"/>
      <c r="BY121" s="275"/>
      <c r="BZ121" s="275"/>
      <c r="CA121" s="275"/>
      <c r="CB121" s="275"/>
      <c r="CC121" s="275"/>
      <c r="CD121" s="275"/>
      <c r="CE121" s="275"/>
      <c r="CF121" s="275"/>
      <c r="CG121" s="275"/>
      <c r="CH121" s="275"/>
      <c r="CI121" s="275"/>
      <c r="CJ121" s="275"/>
      <c r="CK121" s="275"/>
      <c r="CL121" s="275"/>
      <c r="CM121" s="275"/>
      <c r="CN121" s="275"/>
      <c r="CO121" s="275"/>
      <c r="CP121" s="275"/>
      <c r="CQ121" s="275"/>
      <c r="CR121" s="275"/>
      <c r="CS121" s="275"/>
      <c r="CT121" s="275"/>
      <c r="CU121" s="275"/>
      <c r="CV121" s="275"/>
      <c r="CW121" s="275"/>
      <c r="CX121" s="275"/>
      <c r="CY121" s="275"/>
      <c r="CZ121" s="275"/>
      <c r="DA121" s="275"/>
      <c r="DB121" s="275"/>
      <c r="DC121" s="275"/>
      <c r="DD121" s="275"/>
      <c r="DE121" s="275"/>
      <c r="DF121" s="275"/>
      <c r="DG121" s="275"/>
      <c r="DH121" s="275"/>
      <c r="DI121" s="275"/>
      <c r="DJ121" s="275"/>
      <c r="DK121" s="275"/>
      <c r="DL121" s="275"/>
      <c r="DM121" s="275"/>
      <c r="DN121" s="275"/>
      <c r="DO121" s="275"/>
      <c r="DP121" s="275"/>
      <c r="DQ121" s="275"/>
      <c r="DR121" s="275"/>
      <c r="DS121" s="275"/>
      <c r="DT121" s="275"/>
      <c r="DU121" s="275"/>
      <c r="DV121" s="275"/>
      <c r="DW121" s="275"/>
      <c r="DX121" s="275"/>
      <c r="DY121" s="275"/>
      <c r="DZ121" s="275"/>
      <c r="EA121" s="275"/>
      <c r="EB121" s="275"/>
      <c r="EC121" s="275"/>
      <c r="ED121" s="275"/>
      <c r="EE121" s="275"/>
      <c r="EF121" s="275"/>
      <c r="EG121" s="275"/>
      <c r="EH121" s="275"/>
      <c r="EI121" s="275"/>
      <c r="EJ121" s="275"/>
      <c r="EK121" s="275"/>
      <c r="EL121" s="275"/>
      <c r="EM121" s="275"/>
      <c r="EN121" s="275"/>
      <c r="EO121" s="275"/>
      <c r="EP121" s="275"/>
      <c r="EQ121" s="275"/>
      <c r="ER121" s="275"/>
      <c r="ES121" s="275"/>
      <c r="ET121" s="275"/>
      <c r="EU121" s="275"/>
      <c r="EV121" s="275"/>
      <c r="EW121" s="275"/>
      <c r="EX121" s="275"/>
      <c r="EY121" s="275"/>
      <c r="EZ121" s="275"/>
      <c r="FA121" s="275"/>
      <c r="FB121" s="275"/>
      <c r="FC121" s="275"/>
      <c r="FD121" s="275"/>
      <c r="FE121" s="275"/>
      <c r="FF121" s="275"/>
      <c r="FG121" s="275"/>
      <c r="FH121" s="275"/>
      <c r="FI121" s="275"/>
      <c r="FJ121" s="275"/>
      <c r="FK121" s="275"/>
      <c r="FL121" s="275"/>
      <c r="FM121" s="275"/>
      <c r="FN121" s="275"/>
      <c r="FO121" s="275"/>
      <c r="FP121" s="275"/>
      <c r="FQ121" s="275"/>
      <c r="FR121" s="275"/>
      <c r="FS121" s="275"/>
      <c r="FT121" s="275"/>
      <c r="FU121" s="275"/>
      <c r="FV121" s="275"/>
      <c r="FW121" s="275"/>
      <c r="FX121" s="275"/>
      <c r="FY121" s="275"/>
      <c r="FZ121" s="275"/>
      <c r="GA121" s="275"/>
      <c r="GB121" s="275"/>
      <c r="GC121" s="275"/>
      <c r="GD121" s="275"/>
      <c r="GE121" s="275"/>
      <c r="GF121" s="275"/>
      <c r="GG121" s="275"/>
      <c r="GH121" s="275"/>
      <c r="GI121" s="275"/>
      <c r="GJ121" s="275"/>
      <c r="GK121" s="275"/>
      <c r="GL121" s="275"/>
      <c r="GM121" s="275"/>
      <c r="GN121" s="275"/>
      <c r="GO121" s="275"/>
      <c r="GP121" s="275"/>
      <c r="GQ121" s="275"/>
      <c r="GR121" s="275"/>
      <c r="GS121" s="275"/>
      <c r="GT121" s="275"/>
      <c r="GU121" s="275"/>
      <c r="GV121" s="275"/>
      <c r="GW121" s="275"/>
      <c r="GX121" s="275"/>
      <c r="GY121" s="275"/>
      <c r="GZ121" s="275"/>
      <c r="HA121" s="275"/>
      <c r="HB121" s="275"/>
      <c r="HC121" s="275"/>
      <c r="HD121" s="275"/>
      <c r="HE121" s="275"/>
      <c r="HF121" s="275"/>
      <c r="HG121" s="275"/>
      <c r="HH121" s="275"/>
      <c r="HI121" s="275"/>
    </row>
    <row r="122" spans="1:217" s="13" customFormat="1" x14ac:dyDescent="0.3">
      <c r="A122" s="30">
        <v>3</v>
      </c>
      <c r="B122" s="40" t="s">
        <v>499</v>
      </c>
      <c r="C122" s="294"/>
      <c r="D122" s="149"/>
      <c r="E122" s="303"/>
      <c r="F122" s="350"/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  <c r="AO122" s="275"/>
      <c r="AP122" s="275"/>
      <c r="AQ122" s="275"/>
      <c r="AR122" s="275"/>
      <c r="AS122" s="275"/>
      <c r="AT122" s="275"/>
      <c r="AU122" s="275"/>
      <c r="AV122" s="275"/>
      <c r="AW122" s="275"/>
      <c r="AX122" s="275"/>
      <c r="AY122" s="275"/>
      <c r="AZ122" s="275"/>
      <c r="BA122" s="275"/>
      <c r="BB122" s="275"/>
      <c r="BC122" s="275"/>
      <c r="BD122" s="275"/>
      <c r="BE122" s="275"/>
      <c r="BF122" s="275"/>
      <c r="BG122" s="275"/>
      <c r="BH122" s="275"/>
      <c r="BI122" s="275"/>
      <c r="BJ122" s="275"/>
      <c r="BK122" s="275"/>
      <c r="BL122" s="275"/>
      <c r="BM122" s="275"/>
      <c r="BN122" s="275"/>
      <c r="BO122" s="275"/>
      <c r="BP122" s="275"/>
      <c r="BQ122" s="275"/>
      <c r="BR122" s="275"/>
      <c r="BS122" s="275"/>
      <c r="BT122" s="275"/>
      <c r="BU122" s="275"/>
      <c r="BV122" s="275"/>
      <c r="BW122" s="275"/>
      <c r="BX122" s="275"/>
      <c r="BY122" s="275"/>
      <c r="BZ122" s="275"/>
      <c r="CA122" s="275"/>
      <c r="CB122" s="275"/>
      <c r="CC122" s="275"/>
      <c r="CD122" s="275"/>
      <c r="CE122" s="275"/>
      <c r="CF122" s="275"/>
      <c r="CG122" s="275"/>
      <c r="CH122" s="275"/>
      <c r="CI122" s="275"/>
      <c r="CJ122" s="275"/>
      <c r="CK122" s="275"/>
      <c r="CL122" s="275"/>
      <c r="CM122" s="275"/>
      <c r="CN122" s="275"/>
      <c r="CO122" s="275"/>
      <c r="CP122" s="275"/>
      <c r="CQ122" s="275"/>
      <c r="CR122" s="275"/>
      <c r="CS122" s="275"/>
      <c r="CT122" s="275"/>
      <c r="CU122" s="275"/>
      <c r="CV122" s="275"/>
      <c r="CW122" s="275"/>
      <c r="CX122" s="275"/>
      <c r="CY122" s="275"/>
      <c r="CZ122" s="275"/>
      <c r="DA122" s="275"/>
      <c r="DB122" s="275"/>
      <c r="DC122" s="275"/>
      <c r="DD122" s="275"/>
      <c r="DE122" s="275"/>
      <c r="DF122" s="275"/>
      <c r="DG122" s="275"/>
      <c r="DH122" s="275"/>
      <c r="DI122" s="275"/>
      <c r="DJ122" s="275"/>
      <c r="DK122" s="275"/>
      <c r="DL122" s="275"/>
      <c r="DM122" s="275"/>
      <c r="DN122" s="275"/>
      <c r="DO122" s="275"/>
      <c r="DP122" s="275"/>
      <c r="DQ122" s="275"/>
      <c r="DR122" s="275"/>
      <c r="DS122" s="275"/>
      <c r="DT122" s="275"/>
      <c r="DU122" s="275"/>
      <c r="DV122" s="275"/>
      <c r="DW122" s="275"/>
      <c r="DX122" s="275"/>
      <c r="DY122" s="275"/>
      <c r="DZ122" s="275"/>
      <c r="EA122" s="275"/>
      <c r="EB122" s="275"/>
      <c r="EC122" s="275"/>
      <c r="ED122" s="275"/>
      <c r="EE122" s="275"/>
      <c r="EF122" s="275"/>
      <c r="EG122" s="275"/>
      <c r="EH122" s="275"/>
      <c r="EI122" s="275"/>
      <c r="EJ122" s="275"/>
      <c r="EK122" s="275"/>
      <c r="EL122" s="275"/>
      <c r="EM122" s="275"/>
      <c r="EN122" s="275"/>
      <c r="EO122" s="275"/>
      <c r="EP122" s="275"/>
      <c r="EQ122" s="275"/>
      <c r="ER122" s="275"/>
      <c r="ES122" s="275"/>
      <c r="ET122" s="275"/>
      <c r="EU122" s="275"/>
      <c r="EV122" s="275"/>
      <c r="EW122" s="275"/>
      <c r="EX122" s="275"/>
      <c r="EY122" s="275"/>
      <c r="EZ122" s="275"/>
      <c r="FA122" s="275"/>
      <c r="FB122" s="275"/>
      <c r="FC122" s="275"/>
      <c r="FD122" s="275"/>
      <c r="FE122" s="275"/>
      <c r="FF122" s="275"/>
      <c r="FG122" s="275"/>
      <c r="FH122" s="275"/>
      <c r="FI122" s="275"/>
      <c r="FJ122" s="275"/>
      <c r="FK122" s="275"/>
      <c r="FL122" s="275"/>
      <c r="FM122" s="275"/>
      <c r="FN122" s="275"/>
      <c r="FO122" s="275"/>
      <c r="FP122" s="275"/>
      <c r="FQ122" s="275"/>
      <c r="FR122" s="275"/>
      <c r="FS122" s="275"/>
      <c r="FT122" s="275"/>
      <c r="FU122" s="275"/>
      <c r="FV122" s="275"/>
      <c r="FW122" s="275"/>
      <c r="FX122" s="275"/>
      <c r="FY122" s="275"/>
      <c r="FZ122" s="275"/>
      <c r="GA122" s="275"/>
      <c r="GB122" s="275"/>
      <c r="GC122" s="275"/>
      <c r="GD122" s="275"/>
      <c r="GE122" s="275"/>
      <c r="GF122" s="275"/>
      <c r="GG122" s="275"/>
      <c r="GH122" s="275"/>
      <c r="GI122" s="275"/>
      <c r="GJ122" s="275"/>
      <c r="GK122" s="275"/>
      <c r="GL122" s="275"/>
      <c r="GM122" s="275"/>
      <c r="GN122" s="275"/>
      <c r="GO122" s="275"/>
      <c r="GP122" s="275"/>
      <c r="GQ122" s="275"/>
      <c r="GR122" s="275"/>
      <c r="GS122" s="275"/>
      <c r="GT122" s="275"/>
      <c r="GU122" s="275"/>
      <c r="GV122" s="275"/>
      <c r="GW122" s="275"/>
      <c r="GX122" s="275"/>
      <c r="GY122" s="275"/>
      <c r="GZ122" s="275"/>
      <c r="HA122" s="275"/>
      <c r="HB122" s="275"/>
      <c r="HC122" s="275"/>
      <c r="HD122" s="275"/>
      <c r="HE122" s="275"/>
      <c r="HF122" s="275"/>
      <c r="HG122" s="275"/>
      <c r="HH122" s="275"/>
      <c r="HI122" s="275"/>
    </row>
    <row r="123" spans="1:217" s="13" customFormat="1" ht="30" customHeight="1" x14ac:dyDescent="0.3">
      <c r="A123" s="79">
        <v>3.1</v>
      </c>
      <c r="B123" s="277" t="s">
        <v>566</v>
      </c>
      <c r="C123" s="263">
        <f>16965+52920</f>
        <v>69885</v>
      </c>
      <c r="D123" s="118" t="s">
        <v>106</v>
      </c>
      <c r="E123" s="264"/>
      <c r="F123" s="350">
        <f>+ROUND(C123*E123,2)</f>
        <v>0</v>
      </c>
      <c r="G123" s="244"/>
      <c r="H123" s="244"/>
      <c r="I123" s="244"/>
      <c r="J123" s="244"/>
      <c r="K123" s="244"/>
      <c r="L123" s="244"/>
      <c r="M123" s="244"/>
      <c r="N123" s="244"/>
      <c r="O123" s="244"/>
      <c r="P123" s="244"/>
      <c r="Q123" s="244"/>
      <c r="R123" s="244"/>
      <c r="S123" s="244"/>
      <c r="T123" s="244"/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44"/>
      <c r="AF123" s="244"/>
      <c r="AG123" s="244"/>
      <c r="AH123" s="244"/>
      <c r="AI123" s="244"/>
      <c r="AJ123" s="244"/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4"/>
      <c r="BI123" s="244"/>
      <c r="BJ123" s="244"/>
      <c r="BK123" s="244"/>
      <c r="BL123" s="244"/>
      <c r="BM123" s="244"/>
      <c r="BN123" s="244"/>
      <c r="BO123" s="244"/>
      <c r="BP123" s="244"/>
      <c r="BQ123" s="244"/>
      <c r="BR123" s="244"/>
      <c r="BS123" s="244"/>
      <c r="BT123" s="244"/>
      <c r="BU123" s="244"/>
      <c r="BV123" s="244"/>
      <c r="BW123" s="244"/>
      <c r="BX123" s="244"/>
      <c r="BY123" s="244"/>
      <c r="BZ123" s="244"/>
      <c r="CA123" s="244"/>
      <c r="CB123" s="244"/>
      <c r="CC123" s="244"/>
      <c r="CD123" s="244"/>
      <c r="CE123" s="244"/>
      <c r="CF123" s="244"/>
      <c r="CG123" s="244"/>
      <c r="CH123" s="244"/>
      <c r="CI123" s="244"/>
      <c r="CJ123" s="244"/>
      <c r="CK123" s="244"/>
      <c r="CL123" s="244"/>
      <c r="CM123" s="244"/>
      <c r="CN123" s="244"/>
      <c r="CO123" s="244"/>
      <c r="CP123" s="244"/>
      <c r="CQ123" s="244"/>
      <c r="CR123" s="244"/>
      <c r="CS123" s="244"/>
      <c r="CT123" s="244"/>
      <c r="CU123" s="244"/>
      <c r="CV123" s="244"/>
      <c r="CW123" s="244"/>
      <c r="CX123" s="244"/>
      <c r="CY123" s="244"/>
      <c r="CZ123" s="244"/>
      <c r="DA123" s="244"/>
      <c r="DB123" s="244"/>
      <c r="DC123" s="244"/>
      <c r="DD123" s="244"/>
      <c r="DE123" s="244"/>
      <c r="DF123" s="244"/>
      <c r="DG123" s="244"/>
      <c r="DH123" s="244"/>
      <c r="DI123" s="244"/>
      <c r="DJ123" s="244"/>
      <c r="DK123" s="244"/>
      <c r="DL123" s="244"/>
      <c r="DM123" s="244"/>
      <c r="DN123" s="244"/>
      <c r="DO123" s="244"/>
      <c r="DP123" s="244"/>
      <c r="DQ123" s="244"/>
      <c r="DR123" s="244"/>
      <c r="DS123" s="244"/>
      <c r="DT123" s="244"/>
      <c r="DU123" s="244"/>
      <c r="DV123" s="244"/>
      <c r="DW123" s="244"/>
      <c r="DX123" s="244"/>
      <c r="DY123" s="244"/>
      <c r="DZ123" s="244"/>
      <c r="EA123" s="244"/>
      <c r="EB123" s="244"/>
      <c r="EC123" s="244"/>
      <c r="ED123" s="244"/>
      <c r="EE123" s="244"/>
      <c r="EF123" s="244"/>
      <c r="EG123" s="244"/>
      <c r="EH123" s="244"/>
      <c r="EI123" s="244"/>
      <c r="EJ123" s="244"/>
      <c r="EK123" s="244"/>
      <c r="EL123" s="244"/>
      <c r="EM123" s="244"/>
      <c r="EN123" s="244"/>
      <c r="EO123" s="244"/>
      <c r="EP123" s="244"/>
      <c r="EQ123" s="244"/>
      <c r="ER123" s="244"/>
      <c r="ES123" s="244"/>
      <c r="ET123" s="244"/>
      <c r="EU123" s="244"/>
      <c r="EV123" s="244"/>
      <c r="EW123" s="244"/>
      <c r="EX123" s="244"/>
      <c r="EY123" s="244"/>
      <c r="EZ123" s="244"/>
      <c r="FA123" s="244"/>
      <c r="FB123" s="244"/>
      <c r="FC123" s="244"/>
      <c r="FD123" s="244"/>
      <c r="FE123" s="244"/>
      <c r="FF123" s="244"/>
      <c r="FG123" s="244"/>
      <c r="FH123" s="244"/>
      <c r="FI123" s="244"/>
      <c r="FJ123" s="244"/>
      <c r="FK123" s="244"/>
      <c r="FL123" s="244"/>
      <c r="FM123" s="244"/>
      <c r="FN123" s="244"/>
      <c r="FO123" s="244"/>
      <c r="FP123" s="244"/>
      <c r="FQ123" s="244"/>
      <c r="FR123" s="244"/>
      <c r="FS123" s="244"/>
      <c r="FT123" s="244"/>
      <c r="FU123" s="244"/>
      <c r="FV123" s="244"/>
      <c r="FW123" s="244"/>
      <c r="FX123" s="244"/>
      <c r="FY123" s="244"/>
      <c r="FZ123" s="244"/>
      <c r="GA123" s="244"/>
      <c r="GB123" s="244"/>
      <c r="GC123" s="244"/>
      <c r="GD123" s="244"/>
      <c r="GE123" s="244"/>
      <c r="GF123" s="244"/>
      <c r="GG123" s="244"/>
      <c r="GH123" s="244"/>
      <c r="GI123" s="244"/>
      <c r="GJ123" s="244"/>
      <c r="GK123" s="244"/>
      <c r="GL123" s="244"/>
      <c r="GM123" s="244"/>
      <c r="GN123" s="244"/>
      <c r="GO123" s="244"/>
      <c r="GP123" s="244"/>
      <c r="GQ123" s="244"/>
      <c r="GR123" s="244"/>
      <c r="GS123" s="244"/>
      <c r="GT123" s="244"/>
      <c r="GU123" s="244"/>
      <c r="GV123" s="244"/>
      <c r="GW123" s="244"/>
      <c r="GX123" s="244"/>
      <c r="GY123" s="244"/>
      <c r="GZ123" s="244"/>
      <c r="HA123" s="244"/>
      <c r="HB123" s="244"/>
      <c r="HC123" s="244"/>
      <c r="HD123" s="244"/>
      <c r="HE123" s="244"/>
      <c r="HF123" s="244"/>
      <c r="HG123" s="244"/>
      <c r="HH123" s="244"/>
      <c r="HI123" s="244"/>
    </row>
    <row r="124" spans="1:217" s="13" customFormat="1" ht="26.4" x14ac:dyDescent="0.3">
      <c r="A124" s="79">
        <v>3.2</v>
      </c>
      <c r="B124" s="277" t="s">
        <v>563</v>
      </c>
      <c r="C124" s="263">
        <f>+C123*1.2</f>
        <v>83862</v>
      </c>
      <c r="D124" s="118" t="s">
        <v>500</v>
      </c>
      <c r="E124" s="264"/>
      <c r="F124" s="350">
        <f>+ROUND((E124*C124),2)</f>
        <v>0</v>
      </c>
      <c r="G124" s="244"/>
      <c r="H124" s="244"/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44"/>
      <c r="AF124" s="244"/>
      <c r="AG124" s="244"/>
      <c r="AH124" s="244"/>
      <c r="AI124" s="244"/>
      <c r="AJ124" s="244"/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4"/>
      <c r="BI124" s="244"/>
      <c r="BJ124" s="244"/>
      <c r="BK124" s="244"/>
      <c r="BL124" s="244"/>
      <c r="BM124" s="244"/>
      <c r="BN124" s="244"/>
      <c r="BO124" s="244"/>
      <c r="BP124" s="244"/>
      <c r="BQ124" s="244"/>
      <c r="BR124" s="244"/>
      <c r="BS124" s="244"/>
      <c r="BT124" s="244"/>
      <c r="BU124" s="244"/>
      <c r="BV124" s="244"/>
      <c r="BW124" s="244"/>
      <c r="BX124" s="244"/>
      <c r="BY124" s="244"/>
      <c r="BZ124" s="244"/>
      <c r="CA124" s="244"/>
      <c r="CB124" s="244"/>
      <c r="CC124" s="244"/>
      <c r="CD124" s="244"/>
      <c r="CE124" s="244"/>
      <c r="CF124" s="244"/>
      <c r="CG124" s="244"/>
      <c r="CH124" s="244"/>
      <c r="CI124" s="244"/>
      <c r="CJ124" s="244"/>
      <c r="CK124" s="244"/>
      <c r="CL124" s="244"/>
      <c r="CM124" s="244"/>
      <c r="CN124" s="244"/>
      <c r="CO124" s="244"/>
      <c r="CP124" s="244"/>
      <c r="CQ124" s="244"/>
      <c r="CR124" s="244"/>
      <c r="CS124" s="244"/>
      <c r="CT124" s="244"/>
      <c r="CU124" s="244"/>
      <c r="CV124" s="244"/>
      <c r="CW124" s="244"/>
      <c r="CX124" s="244"/>
      <c r="CY124" s="244"/>
      <c r="CZ124" s="244"/>
      <c r="DA124" s="244"/>
      <c r="DB124" s="244"/>
      <c r="DC124" s="244"/>
      <c r="DD124" s="244"/>
      <c r="DE124" s="244"/>
      <c r="DF124" s="244"/>
      <c r="DG124" s="244"/>
      <c r="DH124" s="244"/>
      <c r="DI124" s="244"/>
      <c r="DJ124" s="244"/>
      <c r="DK124" s="244"/>
      <c r="DL124" s="244"/>
      <c r="DM124" s="244"/>
      <c r="DN124" s="244"/>
      <c r="DO124" s="244"/>
      <c r="DP124" s="244"/>
      <c r="DQ124" s="244"/>
      <c r="DR124" s="244"/>
      <c r="DS124" s="244"/>
      <c r="DT124" s="244"/>
      <c r="DU124" s="244"/>
      <c r="DV124" s="244"/>
      <c r="DW124" s="244"/>
      <c r="DX124" s="244"/>
      <c r="DY124" s="244"/>
      <c r="DZ124" s="244"/>
      <c r="EA124" s="244"/>
      <c r="EB124" s="244"/>
      <c r="EC124" s="244"/>
      <c r="ED124" s="244"/>
      <c r="EE124" s="244"/>
      <c r="EF124" s="244"/>
      <c r="EG124" s="244"/>
      <c r="EH124" s="244"/>
      <c r="EI124" s="244"/>
      <c r="EJ124" s="244"/>
      <c r="EK124" s="244"/>
      <c r="EL124" s="244"/>
      <c r="EM124" s="244"/>
      <c r="EN124" s="244"/>
      <c r="EO124" s="244"/>
      <c r="EP124" s="244"/>
      <c r="EQ124" s="244"/>
      <c r="ER124" s="244"/>
      <c r="ES124" s="244"/>
      <c r="ET124" s="244"/>
      <c r="EU124" s="244"/>
      <c r="EV124" s="244"/>
      <c r="EW124" s="244"/>
      <c r="EX124" s="244"/>
      <c r="EY124" s="244"/>
      <c r="EZ124" s="244"/>
      <c r="FA124" s="244"/>
      <c r="FB124" s="244"/>
      <c r="FC124" s="244"/>
      <c r="FD124" s="244"/>
      <c r="FE124" s="244"/>
      <c r="FF124" s="244"/>
      <c r="FG124" s="244"/>
      <c r="FH124" s="244"/>
      <c r="FI124" s="244"/>
      <c r="FJ124" s="244"/>
      <c r="FK124" s="244"/>
      <c r="FL124" s="244"/>
      <c r="FM124" s="244"/>
      <c r="FN124" s="244"/>
      <c r="FO124" s="244"/>
      <c r="FP124" s="244"/>
      <c r="FQ124" s="244"/>
      <c r="FR124" s="244"/>
      <c r="FS124" s="244"/>
      <c r="FT124" s="244"/>
      <c r="FU124" s="244"/>
      <c r="FV124" s="244"/>
      <c r="FW124" s="244"/>
      <c r="FX124" s="244"/>
      <c r="FY124" s="244"/>
      <c r="FZ124" s="244"/>
      <c r="GA124" s="244"/>
      <c r="GB124" s="244"/>
      <c r="GC124" s="244"/>
      <c r="GD124" s="244"/>
      <c r="GE124" s="244"/>
      <c r="GF124" s="244"/>
      <c r="GG124" s="244"/>
      <c r="GH124" s="244"/>
      <c r="GI124" s="244"/>
      <c r="GJ124" s="244"/>
      <c r="GK124" s="244"/>
      <c r="GL124" s="244"/>
      <c r="GM124" s="244"/>
      <c r="GN124" s="244"/>
      <c r="GO124" s="244"/>
      <c r="GP124" s="244"/>
      <c r="GQ124" s="244"/>
      <c r="GR124" s="244"/>
      <c r="GS124" s="244"/>
      <c r="GT124" s="244"/>
      <c r="GU124" s="244"/>
      <c r="GV124" s="244"/>
      <c r="GW124" s="244"/>
      <c r="GX124" s="244"/>
      <c r="GY124" s="244"/>
      <c r="GZ124" s="244"/>
      <c r="HA124" s="244"/>
      <c r="HB124" s="244"/>
      <c r="HC124" s="244"/>
      <c r="HD124" s="244"/>
      <c r="HE124" s="244"/>
      <c r="HF124" s="244"/>
      <c r="HG124" s="244"/>
      <c r="HH124" s="244"/>
      <c r="HI124" s="244"/>
    </row>
    <row r="125" spans="1:217" s="220" customFormat="1" ht="13.2" x14ac:dyDescent="0.3">
      <c r="A125" s="59"/>
      <c r="B125" s="174" t="s">
        <v>442</v>
      </c>
      <c r="C125" s="175"/>
      <c r="D125" s="176"/>
      <c r="E125" s="177"/>
      <c r="F125" s="357">
        <f>SUM(F118:F124)</f>
        <v>0</v>
      </c>
    </row>
    <row r="126" spans="1:217" s="220" customFormat="1" ht="13.2" x14ac:dyDescent="0.3">
      <c r="A126" s="52"/>
      <c r="B126" s="31"/>
      <c r="C126" s="159"/>
      <c r="D126" s="160"/>
      <c r="E126" s="161"/>
      <c r="F126" s="356"/>
    </row>
    <row r="127" spans="1:217" s="220" customFormat="1" ht="13.2" x14ac:dyDescent="0.3">
      <c r="A127" s="219" t="s">
        <v>443</v>
      </c>
      <c r="B127" s="142" t="s">
        <v>102</v>
      </c>
      <c r="C127" s="159"/>
      <c r="D127" s="160"/>
      <c r="E127" s="161"/>
      <c r="F127" s="356"/>
    </row>
    <row r="128" spans="1:217" s="220" customFormat="1" ht="13.2" x14ac:dyDescent="0.3">
      <c r="A128" s="52"/>
      <c r="B128" s="31"/>
      <c r="C128" s="159"/>
      <c r="D128" s="160"/>
      <c r="E128" s="161"/>
      <c r="F128" s="356"/>
    </row>
    <row r="129" spans="1:6" s="220" customFormat="1" ht="13.2" x14ac:dyDescent="0.3">
      <c r="A129" s="53">
        <v>1</v>
      </c>
      <c r="B129" s="162" t="s">
        <v>103</v>
      </c>
      <c r="C129" s="163"/>
      <c r="D129" s="164"/>
      <c r="E129" s="165"/>
      <c r="F129" s="358"/>
    </row>
    <row r="130" spans="1:6" s="220" customFormat="1" ht="13.2" x14ac:dyDescent="0.3">
      <c r="A130" s="54">
        <v>1.1000000000000001</v>
      </c>
      <c r="B130" s="166" t="s">
        <v>502</v>
      </c>
      <c r="C130" s="167">
        <v>1</v>
      </c>
      <c r="D130" s="168" t="s">
        <v>60</v>
      </c>
      <c r="E130" s="169"/>
      <c r="F130" s="350">
        <f t="shared" ref="F130:F147" si="11">ROUND(C130*E130,2)</f>
        <v>0</v>
      </c>
    </row>
    <row r="131" spans="1:6" s="220" customFormat="1" ht="13.2" x14ac:dyDescent="0.3">
      <c r="A131" s="55"/>
      <c r="B131" s="162"/>
      <c r="C131" s="163"/>
      <c r="D131" s="164"/>
      <c r="E131" s="165"/>
      <c r="F131" s="350">
        <f t="shared" si="11"/>
        <v>0</v>
      </c>
    </row>
    <row r="132" spans="1:6" s="220" customFormat="1" ht="13.2" x14ac:dyDescent="0.3">
      <c r="A132" s="53">
        <v>2</v>
      </c>
      <c r="B132" s="170" t="s">
        <v>104</v>
      </c>
      <c r="C132" s="163"/>
      <c r="D132" s="164"/>
      <c r="E132" s="165"/>
      <c r="F132" s="350">
        <f t="shared" si="11"/>
        <v>0</v>
      </c>
    </row>
    <row r="133" spans="1:6" s="220" customFormat="1" ht="15.75" customHeight="1" x14ac:dyDescent="0.3">
      <c r="A133" s="54">
        <v>2.1</v>
      </c>
      <c r="B133" s="57" t="s">
        <v>105</v>
      </c>
      <c r="C133" s="171">
        <v>17.920000000000002</v>
      </c>
      <c r="D133" s="168" t="s">
        <v>106</v>
      </c>
      <c r="E133" s="116"/>
      <c r="F133" s="350">
        <f t="shared" si="11"/>
        <v>0</v>
      </c>
    </row>
    <row r="134" spans="1:6" s="220" customFormat="1" ht="26.4" x14ac:dyDescent="0.3">
      <c r="A134" s="54">
        <v>2.2000000000000002</v>
      </c>
      <c r="B134" s="57" t="s">
        <v>107</v>
      </c>
      <c r="C134" s="171">
        <v>2.68</v>
      </c>
      <c r="D134" s="168" t="s">
        <v>63</v>
      </c>
      <c r="E134" s="169"/>
      <c r="F134" s="350">
        <f t="shared" si="11"/>
        <v>0</v>
      </c>
    </row>
    <row r="135" spans="1:6" s="220" customFormat="1" ht="26.4" x14ac:dyDescent="0.3">
      <c r="A135" s="54">
        <v>2.2999999999999998</v>
      </c>
      <c r="B135" s="57" t="s">
        <v>108</v>
      </c>
      <c r="C135" s="171">
        <v>7.06</v>
      </c>
      <c r="D135" s="168" t="s">
        <v>109</v>
      </c>
      <c r="E135" s="169"/>
      <c r="F135" s="350">
        <f t="shared" si="11"/>
        <v>0</v>
      </c>
    </row>
    <row r="136" spans="1:6" s="220" customFormat="1" ht="26.4" x14ac:dyDescent="0.3">
      <c r="A136" s="54">
        <v>2.4</v>
      </c>
      <c r="B136" s="57" t="s">
        <v>110</v>
      </c>
      <c r="C136" s="171">
        <v>15.71</v>
      </c>
      <c r="D136" s="168" t="s">
        <v>63</v>
      </c>
      <c r="E136" s="169"/>
      <c r="F136" s="350">
        <f t="shared" si="11"/>
        <v>0</v>
      </c>
    </row>
    <row r="137" spans="1:6" s="220" customFormat="1" ht="13.2" x14ac:dyDescent="0.3">
      <c r="A137" s="54"/>
      <c r="B137" s="57"/>
      <c r="C137" s="167"/>
      <c r="D137" s="168"/>
      <c r="E137" s="169"/>
      <c r="F137" s="350">
        <f t="shared" si="11"/>
        <v>0</v>
      </c>
    </row>
    <row r="138" spans="1:6" s="220" customFormat="1" ht="13.2" x14ac:dyDescent="0.3">
      <c r="A138" s="53">
        <v>3</v>
      </c>
      <c r="B138" s="170" t="s">
        <v>111</v>
      </c>
      <c r="C138" s="167"/>
      <c r="D138" s="168"/>
      <c r="E138" s="169"/>
      <c r="F138" s="350">
        <f t="shared" si="11"/>
        <v>0</v>
      </c>
    </row>
    <row r="139" spans="1:6" s="220" customFormat="1" ht="13.2" x14ac:dyDescent="0.3">
      <c r="A139" s="56">
        <v>3.1</v>
      </c>
      <c r="B139" s="57" t="s">
        <v>112</v>
      </c>
      <c r="C139" s="108">
        <v>1.65</v>
      </c>
      <c r="D139" s="172" t="s">
        <v>113</v>
      </c>
      <c r="E139" s="169"/>
      <c r="F139" s="350">
        <f t="shared" si="11"/>
        <v>0</v>
      </c>
    </row>
    <row r="140" spans="1:6" s="220" customFormat="1" ht="13.2" x14ac:dyDescent="0.3">
      <c r="A140" s="56">
        <v>3.2</v>
      </c>
      <c r="B140" s="57" t="s">
        <v>114</v>
      </c>
      <c r="C140" s="108">
        <v>2.44</v>
      </c>
      <c r="D140" s="172" t="s">
        <v>113</v>
      </c>
      <c r="E140" s="169"/>
      <c r="F140" s="350">
        <f t="shared" si="11"/>
        <v>0</v>
      </c>
    </row>
    <row r="141" spans="1:6" s="220" customFormat="1" ht="13.2" x14ac:dyDescent="0.3">
      <c r="A141" s="56">
        <v>3.3</v>
      </c>
      <c r="B141" s="57" t="s">
        <v>115</v>
      </c>
      <c r="C141" s="108">
        <v>5.84</v>
      </c>
      <c r="D141" s="172" t="s">
        <v>113</v>
      </c>
      <c r="E141" s="169"/>
      <c r="F141" s="350">
        <f t="shared" si="11"/>
        <v>0</v>
      </c>
    </row>
    <row r="142" spans="1:6" s="220" customFormat="1" ht="13.2" x14ac:dyDescent="0.3">
      <c r="A142" s="56">
        <v>3.4</v>
      </c>
      <c r="B142" s="57" t="s">
        <v>116</v>
      </c>
      <c r="C142" s="108">
        <v>3.78</v>
      </c>
      <c r="D142" s="172" t="s">
        <v>113</v>
      </c>
      <c r="E142" s="169"/>
      <c r="F142" s="350">
        <f t="shared" si="11"/>
        <v>0</v>
      </c>
    </row>
    <row r="143" spans="1:6" s="220" customFormat="1" ht="13.2" x14ac:dyDescent="0.3">
      <c r="A143" s="56">
        <v>3.5</v>
      </c>
      <c r="B143" s="57" t="s">
        <v>117</v>
      </c>
      <c r="C143" s="108">
        <v>0.21</v>
      </c>
      <c r="D143" s="172" t="s">
        <v>113</v>
      </c>
      <c r="E143" s="169"/>
      <c r="F143" s="350">
        <f t="shared" si="11"/>
        <v>0</v>
      </c>
    </row>
    <row r="144" spans="1:6" s="220" customFormat="1" ht="13.2" x14ac:dyDescent="0.3">
      <c r="A144" s="56">
        <v>3.6</v>
      </c>
      <c r="B144" s="57" t="s">
        <v>118</v>
      </c>
      <c r="C144" s="108">
        <v>0.59</v>
      </c>
      <c r="D144" s="172" t="s">
        <v>113</v>
      </c>
      <c r="E144" s="169"/>
      <c r="F144" s="350">
        <f t="shared" si="11"/>
        <v>0</v>
      </c>
    </row>
    <row r="145" spans="1:6" s="220" customFormat="1" ht="13.2" x14ac:dyDescent="0.3">
      <c r="A145" s="56">
        <v>3.7</v>
      </c>
      <c r="B145" s="57" t="s">
        <v>119</v>
      </c>
      <c r="C145" s="108">
        <v>1.35</v>
      </c>
      <c r="D145" s="172" t="s">
        <v>113</v>
      </c>
      <c r="E145" s="169"/>
      <c r="F145" s="350">
        <f t="shared" si="11"/>
        <v>0</v>
      </c>
    </row>
    <row r="146" spans="1:6" s="220" customFormat="1" ht="8.25" customHeight="1" x14ac:dyDescent="0.3">
      <c r="A146" s="54"/>
      <c r="B146" s="57"/>
      <c r="C146" s="167"/>
      <c r="D146" s="168"/>
      <c r="E146" s="169"/>
      <c r="F146" s="350">
        <f t="shared" si="11"/>
        <v>0</v>
      </c>
    </row>
    <row r="147" spans="1:6" s="220" customFormat="1" ht="26.4" x14ac:dyDescent="0.3">
      <c r="A147" s="53">
        <v>4</v>
      </c>
      <c r="B147" s="170" t="s">
        <v>496</v>
      </c>
      <c r="C147" s="108">
        <v>0.69</v>
      </c>
      <c r="D147" s="172" t="s">
        <v>113</v>
      </c>
      <c r="E147" s="169"/>
      <c r="F147" s="350">
        <f t="shared" si="11"/>
        <v>0</v>
      </c>
    </row>
    <row r="148" spans="1:6" s="220" customFormat="1" ht="7.5" customHeight="1" x14ac:dyDescent="0.3">
      <c r="A148" s="53"/>
      <c r="B148" s="170"/>
      <c r="C148" s="108"/>
      <c r="D148" s="172"/>
      <c r="E148" s="169"/>
      <c r="F148" s="350"/>
    </row>
    <row r="149" spans="1:6" s="220" customFormat="1" ht="13.2" x14ac:dyDescent="0.3">
      <c r="A149" s="53">
        <v>5</v>
      </c>
      <c r="B149" s="170" t="s">
        <v>121</v>
      </c>
      <c r="C149" s="167"/>
      <c r="D149" s="168"/>
      <c r="E149" s="169"/>
      <c r="F149" s="350">
        <f t="shared" ref="F149:F180" si="12">ROUND(C149*E149,2)</f>
        <v>0</v>
      </c>
    </row>
    <row r="150" spans="1:6" s="220" customFormat="1" ht="13.2" x14ac:dyDescent="0.3">
      <c r="A150" s="56">
        <v>5.0999999999999996</v>
      </c>
      <c r="B150" s="57" t="s">
        <v>122</v>
      </c>
      <c r="C150" s="108">
        <v>29.7</v>
      </c>
      <c r="D150" s="168" t="s">
        <v>123</v>
      </c>
      <c r="E150" s="169"/>
      <c r="F150" s="350">
        <f t="shared" si="12"/>
        <v>0</v>
      </c>
    </row>
    <row r="151" spans="1:6" s="220" customFormat="1" ht="13.2" x14ac:dyDescent="0.3">
      <c r="A151" s="56">
        <v>5.2</v>
      </c>
      <c r="B151" s="57" t="s">
        <v>124</v>
      </c>
      <c r="C151" s="108">
        <v>28.25</v>
      </c>
      <c r="D151" s="168" t="s">
        <v>123</v>
      </c>
      <c r="E151" s="169"/>
      <c r="F151" s="350">
        <f t="shared" si="12"/>
        <v>0</v>
      </c>
    </row>
    <row r="152" spans="1:6" s="220" customFormat="1" ht="13.2" x14ac:dyDescent="0.3">
      <c r="A152" s="56">
        <v>5.3</v>
      </c>
      <c r="B152" s="57" t="s">
        <v>125</v>
      </c>
      <c r="C152" s="108">
        <v>21.39</v>
      </c>
      <c r="D152" s="168" t="s">
        <v>123</v>
      </c>
      <c r="E152" s="169"/>
      <c r="F152" s="350">
        <f t="shared" si="12"/>
        <v>0</v>
      </c>
    </row>
    <row r="153" spans="1:6" s="220" customFormat="1" ht="13.2" x14ac:dyDescent="0.3">
      <c r="A153" s="56">
        <v>5.4</v>
      </c>
      <c r="B153" s="57" t="s">
        <v>126</v>
      </c>
      <c r="C153" s="108">
        <v>41.2</v>
      </c>
      <c r="D153" s="168" t="s">
        <v>3</v>
      </c>
      <c r="E153" s="116"/>
      <c r="F153" s="350">
        <f t="shared" si="12"/>
        <v>0</v>
      </c>
    </row>
    <row r="154" spans="1:6" s="220" customFormat="1" ht="13.2" x14ac:dyDescent="0.3">
      <c r="A154" s="54"/>
      <c r="B154" s="57"/>
      <c r="C154" s="108"/>
      <c r="D154" s="168"/>
      <c r="E154" s="116"/>
      <c r="F154" s="350">
        <f t="shared" si="12"/>
        <v>0</v>
      </c>
    </row>
    <row r="155" spans="1:6" s="220" customFormat="1" ht="39.6" x14ac:dyDescent="0.3">
      <c r="A155" s="53">
        <v>6</v>
      </c>
      <c r="B155" s="57" t="s">
        <v>441</v>
      </c>
      <c r="C155" s="173">
        <v>15.28</v>
      </c>
      <c r="D155" s="168" t="s">
        <v>3</v>
      </c>
      <c r="E155" s="116"/>
      <c r="F155" s="350">
        <f t="shared" si="12"/>
        <v>0</v>
      </c>
    </row>
    <row r="156" spans="1:6" s="220" customFormat="1" ht="13.2" x14ac:dyDescent="0.3">
      <c r="A156" s="54"/>
      <c r="B156" s="57"/>
      <c r="C156" s="167"/>
      <c r="D156" s="168"/>
      <c r="E156" s="116"/>
      <c r="F156" s="350">
        <f t="shared" si="12"/>
        <v>0</v>
      </c>
    </row>
    <row r="157" spans="1:6" s="220" customFormat="1" ht="39.6" x14ac:dyDescent="0.3">
      <c r="A157" s="53">
        <v>7</v>
      </c>
      <c r="B157" s="170" t="s">
        <v>127</v>
      </c>
      <c r="C157" s="167"/>
      <c r="D157" s="168"/>
      <c r="E157" s="116"/>
      <c r="F157" s="350">
        <f t="shared" si="12"/>
        <v>0</v>
      </c>
    </row>
    <row r="158" spans="1:6" s="220" customFormat="1" ht="26.4" x14ac:dyDescent="0.3">
      <c r="A158" s="54">
        <v>7.1</v>
      </c>
      <c r="B158" s="57" t="s">
        <v>128</v>
      </c>
      <c r="C158" s="167">
        <v>114.78</v>
      </c>
      <c r="D158" s="168" t="s">
        <v>3</v>
      </c>
      <c r="E158" s="116"/>
      <c r="F158" s="350">
        <f t="shared" si="12"/>
        <v>0</v>
      </c>
    </row>
    <row r="159" spans="1:6" s="220" customFormat="1" ht="13.2" x14ac:dyDescent="0.3">
      <c r="A159" s="54">
        <v>7.2</v>
      </c>
      <c r="B159" s="57" t="s">
        <v>129</v>
      </c>
      <c r="C159" s="173">
        <v>3.5</v>
      </c>
      <c r="D159" s="168" t="s">
        <v>3</v>
      </c>
      <c r="E159" s="116"/>
      <c r="F159" s="350">
        <f t="shared" si="12"/>
        <v>0</v>
      </c>
    </row>
    <row r="160" spans="1:6" s="220" customFormat="1" ht="26.4" x14ac:dyDescent="0.3">
      <c r="A160" s="54">
        <v>7.3</v>
      </c>
      <c r="B160" s="57" t="s">
        <v>130</v>
      </c>
      <c r="C160" s="167">
        <v>1</v>
      </c>
      <c r="D160" s="168" t="s">
        <v>14</v>
      </c>
      <c r="E160" s="116"/>
      <c r="F160" s="350">
        <f t="shared" si="12"/>
        <v>0</v>
      </c>
    </row>
    <row r="161" spans="1:6" s="220" customFormat="1" ht="13.2" x14ac:dyDescent="0.3">
      <c r="A161" s="54">
        <v>7.4</v>
      </c>
      <c r="B161" s="57" t="s">
        <v>131</v>
      </c>
      <c r="C161" s="167">
        <v>1</v>
      </c>
      <c r="D161" s="168" t="s">
        <v>14</v>
      </c>
      <c r="E161" s="116"/>
      <c r="F161" s="350">
        <f t="shared" si="12"/>
        <v>0</v>
      </c>
    </row>
    <row r="162" spans="1:6" s="220" customFormat="1" ht="13.2" x14ac:dyDescent="0.3">
      <c r="A162" s="54">
        <v>7.5</v>
      </c>
      <c r="B162" s="57" t="s">
        <v>132</v>
      </c>
      <c r="C162" s="167">
        <v>1</v>
      </c>
      <c r="D162" s="168" t="s">
        <v>14</v>
      </c>
      <c r="E162" s="116"/>
      <c r="F162" s="350">
        <f t="shared" si="12"/>
        <v>0</v>
      </c>
    </row>
    <row r="163" spans="1:6" s="220" customFormat="1" ht="13.2" x14ac:dyDescent="0.3">
      <c r="A163" s="54">
        <v>7.6</v>
      </c>
      <c r="B163" s="57" t="s">
        <v>133</v>
      </c>
      <c r="C163" s="167">
        <v>2</v>
      </c>
      <c r="D163" s="168" t="s">
        <v>14</v>
      </c>
      <c r="E163" s="116"/>
      <c r="F163" s="350">
        <f t="shared" si="12"/>
        <v>0</v>
      </c>
    </row>
    <row r="164" spans="1:6" s="220" customFormat="1" ht="13.2" x14ac:dyDescent="0.3">
      <c r="A164" s="54">
        <v>7.7</v>
      </c>
      <c r="B164" s="57" t="s">
        <v>134</v>
      </c>
      <c r="C164" s="167">
        <v>1</v>
      </c>
      <c r="D164" s="168" t="s">
        <v>135</v>
      </c>
      <c r="E164" s="116"/>
      <c r="F164" s="350">
        <f t="shared" si="12"/>
        <v>0</v>
      </c>
    </row>
    <row r="165" spans="1:6" s="220" customFormat="1" ht="13.2" x14ac:dyDescent="0.3">
      <c r="A165" s="54">
        <v>7.8</v>
      </c>
      <c r="B165" s="57" t="s">
        <v>522</v>
      </c>
      <c r="C165" s="167">
        <v>1</v>
      </c>
      <c r="D165" s="168" t="s">
        <v>135</v>
      </c>
      <c r="E165" s="116"/>
      <c r="F165" s="350">
        <f t="shared" si="12"/>
        <v>0</v>
      </c>
    </row>
    <row r="166" spans="1:6" s="220" customFormat="1" ht="13.2" x14ac:dyDescent="0.3">
      <c r="A166" s="54"/>
      <c r="B166" s="57"/>
      <c r="C166" s="167"/>
      <c r="D166" s="168"/>
      <c r="E166" s="116"/>
      <c r="F166" s="350">
        <f t="shared" si="12"/>
        <v>0</v>
      </c>
    </row>
    <row r="167" spans="1:6" s="220" customFormat="1" ht="13.2" x14ac:dyDescent="0.3">
      <c r="A167" s="53">
        <v>8</v>
      </c>
      <c r="B167" s="170" t="s">
        <v>136</v>
      </c>
      <c r="C167" s="167"/>
      <c r="D167" s="168"/>
      <c r="E167" s="116"/>
      <c r="F167" s="350">
        <f t="shared" si="12"/>
        <v>0</v>
      </c>
    </row>
    <row r="168" spans="1:6" s="220" customFormat="1" ht="26.4" x14ac:dyDescent="0.3">
      <c r="A168" s="54">
        <v>8.1</v>
      </c>
      <c r="B168" s="57" t="s">
        <v>137</v>
      </c>
      <c r="C168" s="173">
        <v>10.68</v>
      </c>
      <c r="D168" s="168" t="s">
        <v>3</v>
      </c>
      <c r="E168" s="116"/>
      <c r="F168" s="350">
        <f t="shared" si="12"/>
        <v>0</v>
      </c>
    </row>
    <row r="169" spans="1:6" s="220" customFormat="1" ht="39.6" x14ac:dyDescent="0.3">
      <c r="A169" s="54">
        <v>8.1999999999999993</v>
      </c>
      <c r="B169" s="57" t="s">
        <v>138</v>
      </c>
      <c r="C169" s="173">
        <v>3</v>
      </c>
      <c r="D169" s="168" t="s">
        <v>3</v>
      </c>
      <c r="E169" s="116"/>
      <c r="F169" s="350">
        <f t="shared" si="12"/>
        <v>0</v>
      </c>
    </row>
    <row r="170" spans="1:6" s="220" customFormat="1" ht="26.4" x14ac:dyDescent="0.3">
      <c r="A170" s="54">
        <v>8.3000000000000007</v>
      </c>
      <c r="B170" s="57" t="s">
        <v>139</v>
      </c>
      <c r="C170" s="173">
        <v>2.7</v>
      </c>
      <c r="D170" s="168" t="s">
        <v>3</v>
      </c>
      <c r="E170" s="116"/>
      <c r="F170" s="350">
        <f t="shared" si="12"/>
        <v>0</v>
      </c>
    </row>
    <row r="171" spans="1:6" s="220" customFormat="1" ht="26.4" x14ac:dyDescent="0.3">
      <c r="A171" s="54">
        <v>8.4</v>
      </c>
      <c r="B171" s="57" t="s">
        <v>140</v>
      </c>
      <c r="C171" s="173">
        <v>2</v>
      </c>
      <c r="D171" s="168" t="s">
        <v>14</v>
      </c>
      <c r="E171" s="116"/>
      <c r="F171" s="350">
        <f t="shared" si="12"/>
        <v>0</v>
      </c>
    </row>
    <row r="172" spans="1:6" s="220" customFormat="1" ht="13.2" x14ac:dyDescent="0.3">
      <c r="A172" s="54"/>
      <c r="B172" s="57"/>
      <c r="C172" s="167"/>
      <c r="D172" s="168"/>
      <c r="E172" s="116"/>
      <c r="F172" s="350">
        <f t="shared" si="12"/>
        <v>0</v>
      </c>
    </row>
    <row r="173" spans="1:6" s="220" customFormat="1" ht="13.2" x14ac:dyDescent="0.3">
      <c r="A173" s="53">
        <v>9</v>
      </c>
      <c r="B173" s="170" t="s">
        <v>141</v>
      </c>
      <c r="C173" s="167"/>
      <c r="D173" s="168"/>
      <c r="E173" s="116"/>
      <c r="F173" s="350">
        <f t="shared" si="12"/>
        <v>0</v>
      </c>
    </row>
    <row r="174" spans="1:6" s="220" customFormat="1" ht="13.2" x14ac:dyDescent="0.3">
      <c r="A174" s="58">
        <v>9.1</v>
      </c>
      <c r="B174" s="170" t="s">
        <v>104</v>
      </c>
      <c r="C174" s="167"/>
      <c r="D174" s="168"/>
      <c r="E174" s="116"/>
      <c r="F174" s="350">
        <f t="shared" si="12"/>
        <v>0</v>
      </c>
    </row>
    <row r="175" spans="1:6" s="220" customFormat="1" ht="15" customHeight="1" x14ac:dyDescent="0.3">
      <c r="A175" s="54" t="s">
        <v>56</v>
      </c>
      <c r="B175" s="57" t="s">
        <v>105</v>
      </c>
      <c r="C175" s="171">
        <v>7.23</v>
      </c>
      <c r="D175" s="168" t="s">
        <v>106</v>
      </c>
      <c r="E175" s="116"/>
      <c r="F175" s="350">
        <f t="shared" si="12"/>
        <v>0</v>
      </c>
    </row>
    <row r="176" spans="1:6" s="220" customFormat="1" ht="26.4" x14ac:dyDescent="0.3">
      <c r="A176" s="54" t="s">
        <v>57</v>
      </c>
      <c r="B176" s="57" t="s">
        <v>107</v>
      </c>
      <c r="C176" s="171">
        <v>1.18</v>
      </c>
      <c r="D176" s="168" t="s">
        <v>63</v>
      </c>
      <c r="E176" s="116"/>
      <c r="F176" s="350">
        <f t="shared" si="12"/>
        <v>0</v>
      </c>
    </row>
    <row r="177" spans="1:6" s="220" customFormat="1" ht="26.4" x14ac:dyDescent="0.3">
      <c r="A177" s="54" t="s">
        <v>58</v>
      </c>
      <c r="B177" s="57" t="s">
        <v>108</v>
      </c>
      <c r="C177" s="171">
        <v>3.12</v>
      </c>
      <c r="D177" s="168" t="s">
        <v>109</v>
      </c>
      <c r="E177" s="116"/>
      <c r="F177" s="350">
        <f t="shared" si="12"/>
        <v>0</v>
      </c>
    </row>
    <row r="178" spans="1:6" s="220" customFormat="1" ht="26.4" x14ac:dyDescent="0.3">
      <c r="A178" s="54" t="s">
        <v>59</v>
      </c>
      <c r="B178" s="57" t="s">
        <v>110</v>
      </c>
      <c r="C178" s="171">
        <v>6.11</v>
      </c>
      <c r="D178" s="168" t="s">
        <v>63</v>
      </c>
      <c r="E178" s="116"/>
      <c r="F178" s="350">
        <f t="shared" si="12"/>
        <v>0</v>
      </c>
    </row>
    <row r="179" spans="1:6" s="220" customFormat="1" ht="13.2" x14ac:dyDescent="0.3">
      <c r="A179" s="54"/>
      <c r="B179" s="57"/>
      <c r="C179" s="167"/>
      <c r="D179" s="168"/>
      <c r="E179" s="116"/>
      <c r="F179" s="350">
        <f t="shared" si="12"/>
        <v>0</v>
      </c>
    </row>
    <row r="180" spans="1:6" s="220" customFormat="1" ht="13.2" x14ac:dyDescent="0.3">
      <c r="A180" s="58">
        <v>9.1999999999999993</v>
      </c>
      <c r="B180" s="170" t="s">
        <v>111</v>
      </c>
      <c r="C180" s="167"/>
      <c r="D180" s="168"/>
      <c r="E180" s="116"/>
      <c r="F180" s="350">
        <f t="shared" si="12"/>
        <v>0</v>
      </c>
    </row>
    <row r="181" spans="1:6" s="220" customFormat="1" ht="13.2" x14ac:dyDescent="0.3">
      <c r="A181" s="54" t="s">
        <v>142</v>
      </c>
      <c r="B181" s="57" t="s">
        <v>143</v>
      </c>
      <c r="C181" s="167">
        <v>0.98</v>
      </c>
      <c r="D181" s="172" t="s">
        <v>113</v>
      </c>
      <c r="E181" s="116"/>
      <c r="F181" s="350">
        <f t="shared" ref="F181:F197" si="13">ROUND(C181*E181,2)</f>
        <v>0</v>
      </c>
    </row>
    <row r="182" spans="1:6" s="220" customFormat="1" ht="13.2" x14ac:dyDescent="0.3">
      <c r="A182" s="54" t="s">
        <v>144</v>
      </c>
      <c r="B182" s="57" t="s">
        <v>116</v>
      </c>
      <c r="C182" s="167">
        <v>1.79</v>
      </c>
      <c r="D182" s="172" t="s">
        <v>113</v>
      </c>
      <c r="E182" s="116"/>
      <c r="F182" s="350">
        <f t="shared" si="13"/>
        <v>0</v>
      </c>
    </row>
    <row r="183" spans="1:6" s="220" customFormat="1" ht="13.2" x14ac:dyDescent="0.3">
      <c r="A183" s="54"/>
      <c r="B183" s="57"/>
      <c r="C183" s="167"/>
      <c r="D183" s="168"/>
      <c r="E183" s="116"/>
      <c r="F183" s="350">
        <f t="shared" si="13"/>
        <v>0</v>
      </c>
    </row>
    <row r="184" spans="1:6" s="220" customFormat="1" ht="26.4" x14ac:dyDescent="0.3">
      <c r="A184" s="58">
        <v>9.3000000000000007</v>
      </c>
      <c r="B184" s="170" t="s">
        <v>120</v>
      </c>
      <c r="C184" s="108">
        <v>0.2</v>
      </c>
      <c r="D184" s="172" t="s">
        <v>113</v>
      </c>
      <c r="E184" s="116"/>
      <c r="F184" s="350">
        <f t="shared" si="13"/>
        <v>0</v>
      </c>
    </row>
    <row r="185" spans="1:6" s="220" customFormat="1" ht="13.2" x14ac:dyDescent="0.3">
      <c r="A185" s="58">
        <v>9.4</v>
      </c>
      <c r="B185" s="170" t="s">
        <v>121</v>
      </c>
      <c r="C185" s="167"/>
      <c r="D185" s="168"/>
      <c r="E185" s="116"/>
      <c r="F185" s="350">
        <f t="shared" si="13"/>
        <v>0</v>
      </c>
    </row>
    <row r="186" spans="1:6" s="220" customFormat="1" ht="13.2" x14ac:dyDescent="0.3">
      <c r="A186" s="56" t="s">
        <v>145</v>
      </c>
      <c r="B186" s="57" t="s">
        <v>122</v>
      </c>
      <c r="C186" s="108">
        <v>7.68</v>
      </c>
      <c r="D186" s="168" t="s">
        <v>123</v>
      </c>
      <c r="E186" s="116"/>
      <c r="F186" s="350">
        <f t="shared" si="13"/>
        <v>0</v>
      </c>
    </row>
    <row r="187" spans="1:6" s="220" customFormat="1" ht="13.2" x14ac:dyDescent="0.3">
      <c r="A187" s="56" t="s">
        <v>146</v>
      </c>
      <c r="B187" s="57" t="s">
        <v>125</v>
      </c>
      <c r="C187" s="108">
        <v>1.35</v>
      </c>
      <c r="D187" s="168" t="s">
        <v>123</v>
      </c>
      <c r="E187" s="116"/>
      <c r="F187" s="350">
        <f t="shared" si="13"/>
        <v>0</v>
      </c>
    </row>
    <row r="188" spans="1:6" s="220" customFormat="1" ht="13.2" x14ac:dyDescent="0.3">
      <c r="A188" s="56" t="s">
        <v>147</v>
      </c>
      <c r="B188" s="57" t="s">
        <v>126</v>
      </c>
      <c r="C188" s="108">
        <v>7.2</v>
      </c>
      <c r="D188" s="168" t="s">
        <v>3</v>
      </c>
      <c r="E188" s="116"/>
      <c r="F188" s="350">
        <f t="shared" si="13"/>
        <v>0</v>
      </c>
    </row>
    <row r="189" spans="1:6" s="220" customFormat="1" ht="13.2" x14ac:dyDescent="0.3">
      <c r="A189" s="54"/>
      <c r="B189" s="57"/>
      <c r="C189" s="108"/>
      <c r="D189" s="168"/>
      <c r="E189" s="169"/>
      <c r="F189" s="350">
        <f t="shared" si="13"/>
        <v>0</v>
      </c>
    </row>
    <row r="190" spans="1:6" s="220" customFormat="1" ht="39.6" x14ac:dyDescent="0.3">
      <c r="A190" s="58">
        <v>9.5</v>
      </c>
      <c r="B190" s="57" t="s">
        <v>441</v>
      </c>
      <c r="C190" s="173">
        <v>4.8</v>
      </c>
      <c r="D190" s="168" t="s">
        <v>3</v>
      </c>
      <c r="E190" s="169"/>
      <c r="F190" s="350">
        <f t="shared" si="13"/>
        <v>0</v>
      </c>
    </row>
    <row r="191" spans="1:6" s="220" customFormat="1" ht="13.2" x14ac:dyDescent="0.3">
      <c r="A191" s="54"/>
      <c r="B191" s="57"/>
      <c r="C191" s="167"/>
      <c r="D191" s="168"/>
      <c r="E191" s="169"/>
      <c r="F191" s="350">
        <f t="shared" si="13"/>
        <v>0</v>
      </c>
    </row>
    <row r="192" spans="1:6" s="220" customFormat="1" ht="13.2" x14ac:dyDescent="0.3">
      <c r="A192" s="58">
        <v>9.6</v>
      </c>
      <c r="B192" s="170" t="s">
        <v>136</v>
      </c>
      <c r="C192" s="167"/>
      <c r="D192" s="168"/>
      <c r="E192" s="169"/>
      <c r="F192" s="350">
        <f t="shared" si="13"/>
        <v>0</v>
      </c>
    </row>
    <row r="193" spans="1:6" s="220" customFormat="1" ht="39.6" x14ac:dyDescent="0.3">
      <c r="A193" s="54" t="s">
        <v>148</v>
      </c>
      <c r="B193" s="57" t="s">
        <v>149</v>
      </c>
      <c r="C193" s="167">
        <v>2.08</v>
      </c>
      <c r="D193" s="168" t="s">
        <v>3</v>
      </c>
      <c r="E193" s="169"/>
      <c r="F193" s="350">
        <f t="shared" si="13"/>
        <v>0</v>
      </c>
    </row>
    <row r="194" spans="1:6" s="220" customFormat="1" ht="41.25" customHeight="1" x14ac:dyDescent="0.3">
      <c r="A194" s="54" t="s">
        <v>150</v>
      </c>
      <c r="B194" s="57" t="s">
        <v>151</v>
      </c>
      <c r="C194" s="173">
        <v>1</v>
      </c>
      <c r="D194" s="168" t="s">
        <v>14</v>
      </c>
      <c r="E194" s="169"/>
      <c r="F194" s="350">
        <f t="shared" si="13"/>
        <v>0</v>
      </c>
    </row>
    <row r="195" spans="1:6" s="220" customFormat="1" ht="26.4" x14ac:dyDescent="0.3">
      <c r="A195" s="54" t="s">
        <v>152</v>
      </c>
      <c r="B195" s="57" t="s">
        <v>153</v>
      </c>
      <c r="C195" s="173">
        <v>1</v>
      </c>
      <c r="D195" s="168" t="s">
        <v>14</v>
      </c>
      <c r="E195" s="169"/>
      <c r="F195" s="350">
        <f t="shared" si="13"/>
        <v>0</v>
      </c>
    </row>
    <row r="196" spans="1:6" s="220" customFormat="1" ht="26.4" x14ac:dyDescent="0.3">
      <c r="A196" s="54" t="s">
        <v>154</v>
      </c>
      <c r="B196" s="57" t="s">
        <v>155</v>
      </c>
      <c r="C196" s="173">
        <v>1</v>
      </c>
      <c r="D196" s="168" t="s">
        <v>14</v>
      </c>
      <c r="E196" s="169"/>
      <c r="F196" s="350">
        <f t="shared" si="13"/>
        <v>0</v>
      </c>
    </row>
    <row r="197" spans="1:6" s="220" customFormat="1" ht="26.4" x14ac:dyDescent="0.3">
      <c r="A197" s="54" t="s">
        <v>156</v>
      </c>
      <c r="B197" s="57" t="s">
        <v>157</v>
      </c>
      <c r="C197" s="167">
        <v>1.2</v>
      </c>
      <c r="D197" s="168" t="s">
        <v>3</v>
      </c>
      <c r="E197" s="169"/>
      <c r="F197" s="350">
        <f t="shared" si="13"/>
        <v>0</v>
      </c>
    </row>
    <row r="198" spans="1:6" s="220" customFormat="1" ht="13.2" x14ac:dyDescent="0.3">
      <c r="A198" s="59"/>
      <c r="B198" s="174" t="s">
        <v>447</v>
      </c>
      <c r="C198" s="175"/>
      <c r="D198" s="176"/>
      <c r="E198" s="177"/>
      <c r="F198" s="357">
        <f>SUM(F130:F197)</f>
        <v>0</v>
      </c>
    </row>
    <row r="199" spans="1:6" s="220" customFormat="1" ht="13.2" x14ac:dyDescent="0.3">
      <c r="A199" s="54"/>
      <c r="B199" s="178"/>
      <c r="C199" s="167"/>
      <c r="D199" s="168"/>
      <c r="E199" s="169"/>
      <c r="F199" s="359"/>
    </row>
    <row r="200" spans="1:6" s="220" customFormat="1" ht="13.2" x14ac:dyDescent="0.3">
      <c r="A200" s="86" t="s">
        <v>444</v>
      </c>
      <c r="B200" s="170" t="s">
        <v>158</v>
      </c>
      <c r="C200" s="167"/>
      <c r="D200" s="168"/>
      <c r="E200" s="169"/>
      <c r="F200" s="359"/>
    </row>
    <row r="201" spans="1:6" s="220" customFormat="1" ht="13.2" x14ac:dyDescent="0.3">
      <c r="A201" s="54"/>
      <c r="B201" s="178"/>
      <c r="C201" s="167"/>
      <c r="D201" s="168"/>
      <c r="E201" s="169"/>
      <c r="F201" s="359"/>
    </row>
    <row r="202" spans="1:6" s="220" customFormat="1" ht="13.2" x14ac:dyDescent="0.3">
      <c r="A202" s="221">
        <v>1</v>
      </c>
      <c r="B202" s="222" t="s">
        <v>104</v>
      </c>
      <c r="C202" s="196"/>
      <c r="D202" s="223"/>
      <c r="E202" s="124"/>
      <c r="F202" s="359"/>
    </row>
    <row r="203" spans="1:6" s="220" customFormat="1" ht="13.2" x14ac:dyDescent="0.3">
      <c r="A203" s="54">
        <v>1.1000000000000001</v>
      </c>
      <c r="B203" s="166" t="s">
        <v>502</v>
      </c>
      <c r="C203" s="167">
        <v>2</v>
      </c>
      <c r="D203" s="168" t="s">
        <v>60</v>
      </c>
      <c r="E203" s="169"/>
      <c r="F203" s="350">
        <f t="shared" ref="F203:F226" si="14">ROUND(C203*E203,2)</f>
        <v>0</v>
      </c>
    </row>
    <row r="204" spans="1:6" s="220" customFormat="1" ht="12" customHeight="1" x14ac:dyDescent="0.3">
      <c r="A204" s="64">
        <v>1.2</v>
      </c>
      <c r="B204" s="57" t="s">
        <v>105</v>
      </c>
      <c r="C204" s="196">
        <v>2090.3200000000002</v>
      </c>
      <c r="D204" s="186" t="s">
        <v>113</v>
      </c>
      <c r="E204" s="116"/>
      <c r="F204" s="350">
        <f t="shared" si="14"/>
        <v>0</v>
      </c>
    </row>
    <row r="205" spans="1:6" s="220" customFormat="1" ht="26.4" x14ac:dyDescent="0.3">
      <c r="A205" s="54">
        <v>1.3</v>
      </c>
      <c r="B205" s="31" t="s">
        <v>159</v>
      </c>
      <c r="C205" s="196">
        <v>434.25</v>
      </c>
      <c r="D205" s="186" t="s">
        <v>113</v>
      </c>
      <c r="E205" s="116"/>
      <c r="F205" s="350">
        <f t="shared" si="14"/>
        <v>0</v>
      </c>
    </row>
    <row r="206" spans="1:6" s="220" customFormat="1" ht="26.4" x14ac:dyDescent="0.3">
      <c r="A206" s="64">
        <v>1.4</v>
      </c>
      <c r="B206" s="31" t="s">
        <v>110</v>
      </c>
      <c r="C206" s="196">
        <v>2070.09</v>
      </c>
      <c r="D206" s="186" t="s">
        <v>113</v>
      </c>
      <c r="E206" s="116"/>
      <c r="F206" s="350">
        <f t="shared" si="14"/>
        <v>0</v>
      </c>
    </row>
    <row r="207" spans="1:6" s="220" customFormat="1" ht="13.2" x14ac:dyDescent="0.3">
      <c r="A207" s="64"/>
      <c r="B207" s="224"/>
      <c r="C207" s="196"/>
      <c r="D207" s="186"/>
      <c r="E207" s="124"/>
      <c r="F207" s="350">
        <f t="shared" si="14"/>
        <v>0</v>
      </c>
    </row>
    <row r="208" spans="1:6" s="220" customFormat="1" ht="13.2" x14ac:dyDescent="0.3">
      <c r="A208" s="221">
        <v>2</v>
      </c>
      <c r="B208" s="76" t="s">
        <v>160</v>
      </c>
      <c r="C208" s="196"/>
      <c r="D208" s="186"/>
      <c r="E208" s="124"/>
      <c r="F208" s="350">
        <f t="shared" si="14"/>
        <v>0</v>
      </c>
    </row>
    <row r="209" spans="1:6" s="220" customFormat="1" ht="13.2" x14ac:dyDescent="0.3">
      <c r="A209" s="64">
        <v>2.1</v>
      </c>
      <c r="B209" s="66" t="s">
        <v>161</v>
      </c>
      <c r="C209" s="196">
        <v>15.85</v>
      </c>
      <c r="D209" s="186" t="s">
        <v>113</v>
      </c>
      <c r="E209" s="124"/>
      <c r="F209" s="350">
        <f t="shared" si="14"/>
        <v>0</v>
      </c>
    </row>
    <row r="210" spans="1:6" s="220" customFormat="1" ht="13.2" x14ac:dyDescent="0.3">
      <c r="A210" s="64">
        <v>2.2000000000000002</v>
      </c>
      <c r="B210" s="66" t="s">
        <v>162</v>
      </c>
      <c r="C210" s="196">
        <v>126.82</v>
      </c>
      <c r="D210" s="186" t="s">
        <v>113</v>
      </c>
      <c r="E210" s="124"/>
      <c r="F210" s="350">
        <f t="shared" si="14"/>
        <v>0</v>
      </c>
    </row>
    <row r="211" spans="1:6" s="220" customFormat="1" ht="13.2" x14ac:dyDescent="0.3">
      <c r="A211" s="64">
        <v>2.2999999999999998</v>
      </c>
      <c r="B211" s="66" t="s">
        <v>163</v>
      </c>
      <c r="C211" s="196">
        <v>9.26</v>
      </c>
      <c r="D211" s="186" t="s">
        <v>113</v>
      </c>
      <c r="E211" s="124"/>
      <c r="F211" s="350">
        <f t="shared" si="14"/>
        <v>0</v>
      </c>
    </row>
    <row r="212" spans="1:6" s="220" customFormat="1" ht="13.2" x14ac:dyDescent="0.3">
      <c r="A212" s="64">
        <v>2.4</v>
      </c>
      <c r="B212" s="66" t="s">
        <v>164</v>
      </c>
      <c r="C212" s="196">
        <v>3.45</v>
      </c>
      <c r="D212" s="186" t="s">
        <v>113</v>
      </c>
      <c r="E212" s="124"/>
      <c r="F212" s="350">
        <f t="shared" si="14"/>
        <v>0</v>
      </c>
    </row>
    <row r="213" spans="1:6" s="220" customFormat="1" ht="13.2" x14ac:dyDescent="0.3">
      <c r="A213" s="64">
        <v>2.5</v>
      </c>
      <c r="B213" s="66" t="s">
        <v>165</v>
      </c>
      <c r="C213" s="196">
        <v>4.38</v>
      </c>
      <c r="D213" s="186" t="s">
        <v>113</v>
      </c>
      <c r="E213" s="124"/>
      <c r="F213" s="350">
        <f t="shared" si="14"/>
        <v>0</v>
      </c>
    </row>
    <row r="214" spans="1:6" s="220" customFormat="1" ht="13.2" x14ac:dyDescent="0.3">
      <c r="A214" s="64">
        <v>2.6</v>
      </c>
      <c r="B214" s="66" t="s">
        <v>166</v>
      </c>
      <c r="C214" s="196">
        <v>1.49</v>
      </c>
      <c r="D214" s="186" t="s">
        <v>113</v>
      </c>
      <c r="E214" s="124"/>
      <c r="F214" s="350">
        <f t="shared" si="14"/>
        <v>0</v>
      </c>
    </row>
    <row r="215" spans="1:6" s="220" customFormat="1" ht="13.2" x14ac:dyDescent="0.3">
      <c r="A215" s="64">
        <v>2.7</v>
      </c>
      <c r="B215" s="66" t="s">
        <v>167</v>
      </c>
      <c r="C215" s="196">
        <v>24.67</v>
      </c>
      <c r="D215" s="186" t="s">
        <v>113</v>
      </c>
      <c r="E215" s="124"/>
      <c r="F215" s="350">
        <f t="shared" si="14"/>
        <v>0</v>
      </c>
    </row>
    <row r="216" spans="1:6" s="220" customFormat="1" ht="13.2" x14ac:dyDescent="0.3">
      <c r="A216" s="64">
        <v>2.8</v>
      </c>
      <c r="B216" s="66" t="s">
        <v>168</v>
      </c>
      <c r="C216" s="196">
        <v>18.53</v>
      </c>
      <c r="D216" s="186" t="s">
        <v>113</v>
      </c>
      <c r="E216" s="124"/>
      <c r="F216" s="350">
        <f t="shared" si="14"/>
        <v>0</v>
      </c>
    </row>
    <row r="217" spans="1:6" s="220" customFormat="1" ht="13.2" x14ac:dyDescent="0.3">
      <c r="A217" s="64">
        <v>2.9</v>
      </c>
      <c r="B217" s="66" t="s">
        <v>169</v>
      </c>
      <c r="C217" s="196">
        <v>24.09</v>
      </c>
      <c r="D217" s="186" t="s">
        <v>113</v>
      </c>
      <c r="E217" s="124"/>
      <c r="F217" s="350">
        <f t="shared" si="14"/>
        <v>0</v>
      </c>
    </row>
    <row r="218" spans="1:6" s="220" customFormat="1" ht="13.2" x14ac:dyDescent="0.3">
      <c r="A218" s="225">
        <v>2.1</v>
      </c>
      <c r="B218" s="66" t="s">
        <v>170</v>
      </c>
      <c r="C218" s="196">
        <v>142.30000000000001</v>
      </c>
      <c r="D218" s="186" t="s">
        <v>113</v>
      </c>
      <c r="E218" s="124"/>
      <c r="F218" s="350">
        <f t="shared" si="14"/>
        <v>0</v>
      </c>
    </row>
    <row r="219" spans="1:6" s="220" customFormat="1" ht="13.2" x14ac:dyDescent="0.3">
      <c r="A219" s="225">
        <v>2.11</v>
      </c>
      <c r="B219" s="66" t="s">
        <v>171</v>
      </c>
      <c r="C219" s="196">
        <v>0.85</v>
      </c>
      <c r="D219" s="186" t="s">
        <v>113</v>
      </c>
      <c r="E219" s="124"/>
      <c r="F219" s="350">
        <f t="shared" si="14"/>
        <v>0</v>
      </c>
    </row>
    <row r="220" spans="1:6" s="220" customFormat="1" ht="13.2" x14ac:dyDescent="0.3">
      <c r="A220" s="225">
        <v>2.12</v>
      </c>
      <c r="B220" s="66" t="s">
        <v>172</v>
      </c>
      <c r="C220" s="196">
        <v>0.15</v>
      </c>
      <c r="D220" s="186" t="s">
        <v>113</v>
      </c>
      <c r="E220" s="124"/>
      <c r="F220" s="350">
        <f t="shared" si="14"/>
        <v>0</v>
      </c>
    </row>
    <row r="221" spans="1:6" s="220" customFormat="1" ht="14.25" customHeight="1" x14ac:dyDescent="0.3">
      <c r="A221" s="225">
        <v>2.13</v>
      </c>
      <c r="B221" s="66" t="s">
        <v>173</v>
      </c>
      <c r="C221" s="196">
        <v>0.93</v>
      </c>
      <c r="D221" s="186" t="s">
        <v>113</v>
      </c>
      <c r="E221" s="124"/>
      <c r="F221" s="350">
        <f t="shared" si="14"/>
        <v>0</v>
      </c>
    </row>
    <row r="222" spans="1:6" s="220" customFormat="1" ht="13.2" x14ac:dyDescent="0.3">
      <c r="A222" s="225">
        <v>2.14</v>
      </c>
      <c r="B222" s="66" t="s">
        <v>174</v>
      </c>
      <c r="C222" s="196">
        <v>0.1</v>
      </c>
      <c r="D222" s="186" t="s">
        <v>113</v>
      </c>
      <c r="E222" s="124"/>
      <c r="F222" s="350">
        <f t="shared" si="14"/>
        <v>0</v>
      </c>
    </row>
    <row r="223" spans="1:6" s="220" customFormat="1" ht="13.2" x14ac:dyDescent="0.3">
      <c r="A223" s="225">
        <v>2.15</v>
      </c>
      <c r="B223" s="66" t="s">
        <v>175</v>
      </c>
      <c r="C223" s="196">
        <v>0.35</v>
      </c>
      <c r="D223" s="186" t="s">
        <v>14</v>
      </c>
      <c r="E223" s="124"/>
      <c r="F223" s="350">
        <f t="shared" si="14"/>
        <v>0</v>
      </c>
    </row>
    <row r="224" spans="1:6" s="220" customFormat="1" ht="13.2" x14ac:dyDescent="0.3">
      <c r="A224" s="64"/>
      <c r="B224" s="66"/>
      <c r="C224" s="223"/>
      <c r="D224" s="186"/>
      <c r="E224" s="124"/>
      <c r="F224" s="350">
        <f t="shared" si="14"/>
        <v>0</v>
      </c>
    </row>
    <row r="225" spans="1:6" s="220" customFormat="1" ht="39.6" x14ac:dyDescent="0.3">
      <c r="A225" s="53">
        <v>3</v>
      </c>
      <c r="B225" s="57" t="s">
        <v>441</v>
      </c>
      <c r="C225" s="173">
        <v>77</v>
      </c>
      <c r="D225" s="168" t="s">
        <v>3</v>
      </c>
      <c r="E225" s="169"/>
      <c r="F225" s="350">
        <f t="shared" si="14"/>
        <v>0</v>
      </c>
    </row>
    <row r="226" spans="1:6" s="220" customFormat="1" ht="13.2" x14ac:dyDescent="0.3">
      <c r="A226" s="64"/>
      <c r="B226" s="66"/>
      <c r="C226" s="223"/>
      <c r="D226" s="186"/>
      <c r="E226" s="124"/>
      <c r="F226" s="350">
        <f t="shared" si="14"/>
        <v>0</v>
      </c>
    </row>
    <row r="227" spans="1:6" s="220" customFormat="1" ht="13.2" x14ac:dyDescent="0.3">
      <c r="A227" s="221">
        <v>4</v>
      </c>
      <c r="B227" s="76" t="s">
        <v>176</v>
      </c>
      <c r="C227" s="196"/>
      <c r="D227" s="186"/>
      <c r="E227" s="124"/>
      <c r="F227" s="350">
        <f t="shared" ref="F227:F255" si="15">ROUND(C227*E227,2)</f>
        <v>0</v>
      </c>
    </row>
    <row r="228" spans="1:6" s="220" customFormat="1" ht="13.2" x14ac:dyDescent="0.3">
      <c r="A228" s="64">
        <v>4.0999999999999996</v>
      </c>
      <c r="B228" s="66" t="s">
        <v>177</v>
      </c>
      <c r="C228" s="196">
        <v>1772.33</v>
      </c>
      <c r="D228" s="186" t="s">
        <v>123</v>
      </c>
      <c r="E228" s="116"/>
      <c r="F228" s="350">
        <f t="shared" ref="F228:F250" si="16">ROUND(C228*E228,2)</f>
        <v>0</v>
      </c>
    </row>
    <row r="229" spans="1:6" s="220" customFormat="1" ht="13.2" x14ac:dyDescent="0.3">
      <c r="A229" s="64">
        <v>4.2</v>
      </c>
      <c r="B229" s="66" t="s">
        <v>178</v>
      </c>
      <c r="C229" s="196">
        <v>208.62</v>
      </c>
      <c r="D229" s="186" t="s">
        <v>123</v>
      </c>
      <c r="E229" s="116"/>
      <c r="F229" s="350">
        <f t="shared" si="16"/>
        <v>0</v>
      </c>
    </row>
    <row r="230" spans="1:6" s="220" customFormat="1" ht="13.2" x14ac:dyDescent="0.3">
      <c r="A230" s="64">
        <v>4.3</v>
      </c>
      <c r="B230" s="57" t="s">
        <v>122</v>
      </c>
      <c r="C230" s="196">
        <v>1563.71</v>
      </c>
      <c r="D230" s="186" t="s">
        <v>123</v>
      </c>
      <c r="E230" s="116"/>
      <c r="F230" s="350">
        <f t="shared" si="16"/>
        <v>0</v>
      </c>
    </row>
    <row r="231" spans="1:6" s="220" customFormat="1" ht="13.2" x14ac:dyDescent="0.3">
      <c r="A231" s="64">
        <v>4.4000000000000004</v>
      </c>
      <c r="B231" s="57" t="s">
        <v>125</v>
      </c>
      <c r="C231" s="196">
        <v>249.66</v>
      </c>
      <c r="D231" s="186" t="s">
        <v>123</v>
      </c>
      <c r="E231" s="116"/>
      <c r="F231" s="350">
        <f t="shared" si="16"/>
        <v>0</v>
      </c>
    </row>
    <row r="232" spans="1:6" s="220" customFormat="1" ht="13.2" x14ac:dyDescent="0.3">
      <c r="A232" s="64">
        <v>4.5</v>
      </c>
      <c r="B232" s="66" t="s">
        <v>126</v>
      </c>
      <c r="C232" s="196">
        <v>593.20000000000005</v>
      </c>
      <c r="D232" s="186" t="s">
        <v>179</v>
      </c>
      <c r="E232" s="116"/>
      <c r="F232" s="350">
        <f t="shared" si="16"/>
        <v>0</v>
      </c>
    </row>
    <row r="233" spans="1:6" s="220" customFormat="1" ht="13.2" x14ac:dyDescent="0.3">
      <c r="A233" s="64">
        <v>4.5999999999999996</v>
      </c>
      <c r="B233" s="226" t="s">
        <v>180</v>
      </c>
      <c r="C233" s="196">
        <v>1772.33</v>
      </c>
      <c r="D233" s="186" t="s">
        <v>123</v>
      </c>
      <c r="E233" s="116"/>
      <c r="F233" s="350">
        <f t="shared" si="16"/>
        <v>0</v>
      </c>
    </row>
    <row r="234" spans="1:6" s="220" customFormat="1" ht="13.2" x14ac:dyDescent="0.3">
      <c r="A234" s="54"/>
      <c r="B234" s="178"/>
      <c r="C234" s="167"/>
      <c r="D234" s="168"/>
      <c r="E234" s="169"/>
      <c r="F234" s="350">
        <f t="shared" si="16"/>
        <v>0</v>
      </c>
    </row>
    <row r="235" spans="1:6" s="220" customFormat="1" ht="26.4" x14ac:dyDescent="0.3">
      <c r="A235" s="53">
        <v>5</v>
      </c>
      <c r="B235" s="170" t="s">
        <v>181</v>
      </c>
      <c r="C235" s="167"/>
      <c r="D235" s="168"/>
      <c r="E235" s="169"/>
      <c r="F235" s="350">
        <f t="shared" si="16"/>
        <v>0</v>
      </c>
    </row>
    <row r="236" spans="1:6" s="220" customFormat="1" ht="13.2" x14ac:dyDescent="0.3">
      <c r="A236" s="54">
        <v>5.0999999999999996</v>
      </c>
      <c r="B236" s="57" t="s">
        <v>182</v>
      </c>
      <c r="C236" s="173">
        <v>157.86000000000001</v>
      </c>
      <c r="D236" s="168" t="s">
        <v>3</v>
      </c>
      <c r="E236" s="169"/>
      <c r="F236" s="350">
        <f t="shared" si="16"/>
        <v>0</v>
      </c>
    </row>
    <row r="237" spans="1:6" s="220" customFormat="1" ht="26.4" x14ac:dyDescent="0.3">
      <c r="A237" s="54">
        <v>5.2</v>
      </c>
      <c r="B237" s="57" t="s">
        <v>183</v>
      </c>
      <c r="C237" s="173">
        <v>403.96</v>
      </c>
      <c r="D237" s="168" t="s">
        <v>3</v>
      </c>
      <c r="E237" s="169"/>
      <c r="F237" s="350">
        <f t="shared" si="16"/>
        <v>0</v>
      </c>
    </row>
    <row r="238" spans="1:6" s="220" customFormat="1" ht="13.2" x14ac:dyDescent="0.3">
      <c r="A238" s="54">
        <v>5.3</v>
      </c>
      <c r="B238" s="57" t="s">
        <v>184</v>
      </c>
      <c r="C238" s="173">
        <v>596.08000000000004</v>
      </c>
      <c r="D238" s="168" t="s">
        <v>3</v>
      </c>
      <c r="E238" s="169"/>
      <c r="F238" s="350">
        <f t="shared" si="16"/>
        <v>0</v>
      </c>
    </row>
    <row r="239" spans="1:6" s="220" customFormat="1" ht="13.2" x14ac:dyDescent="0.3">
      <c r="A239" s="54">
        <v>5.4</v>
      </c>
      <c r="B239" s="57" t="s">
        <v>185</v>
      </c>
      <c r="C239" s="173">
        <v>21</v>
      </c>
      <c r="D239" s="168" t="s">
        <v>14</v>
      </c>
      <c r="E239" s="169"/>
      <c r="F239" s="350">
        <f t="shared" si="16"/>
        <v>0</v>
      </c>
    </row>
    <row r="240" spans="1:6" s="220" customFormat="1" ht="13.2" x14ac:dyDescent="0.3">
      <c r="A240" s="54">
        <v>5.5</v>
      </c>
      <c r="B240" s="57" t="s">
        <v>186</v>
      </c>
      <c r="C240" s="173">
        <v>12</v>
      </c>
      <c r="D240" s="168" t="s">
        <v>14</v>
      </c>
      <c r="E240" s="169"/>
      <c r="F240" s="350">
        <f t="shared" si="16"/>
        <v>0</v>
      </c>
    </row>
    <row r="241" spans="1:6" s="220" customFormat="1" ht="13.2" x14ac:dyDescent="0.3">
      <c r="A241" s="54">
        <v>5.6</v>
      </c>
      <c r="B241" s="57" t="s">
        <v>187</v>
      </c>
      <c r="C241" s="173">
        <v>2</v>
      </c>
      <c r="D241" s="168" t="s">
        <v>14</v>
      </c>
      <c r="E241" s="169"/>
      <c r="F241" s="350">
        <f t="shared" si="16"/>
        <v>0</v>
      </c>
    </row>
    <row r="242" spans="1:6" s="220" customFormat="1" ht="13.2" x14ac:dyDescent="0.3">
      <c r="A242" s="54">
        <v>5.7</v>
      </c>
      <c r="B242" s="57" t="s">
        <v>188</v>
      </c>
      <c r="C242" s="173">
        <v>17</v>
      </c>
      <c r="D242" s="168" t="s">
        <v>14</v>
      </c>
      <c r="E242" s="169"/>
      <c r="F242" s="350">
        <f t="shared" si="16"/>
        <v>0</v>
      </c>
    </row>
    <row r="243" spans="1:6" s="220" customFormat="1" ht="13.2" x14ac:dyDescent="0.3">
      <c r="A243" s="54">
        <v>5.8</v>
      </c>
      <c r="B243" s="57" t="s">
        <v>189</v>
      </c>
      <c r="C243" s="173">
        <v>14</v>
      </c>
      <c r="D243" s="168" t="s">
        <v>14</v>
      </c>
      <c r="E243" s="169"/>
      <c r="F243" s="350">
        <f t="shared" si="16"/>
        <v>0</v>
      </c>
    </row>
    <row r="244" spans="1:6" s="220" customFormat="1" ht="13.2" x14ac:dyDescent="0.3">
      <c r="A244" s="54">
        <v>5.9</v>
      </c>
      <c r="B244" s="57" t="s">
        <v>190</v>
      </c>
      <c r="C244" s="173">
        <v>30</v>
      </c>
      <c r="D244" s="168" t="s">
        <v>14</v>
      </c>
      <c r="E244" s="169"/>
      <c r="F244" s="350">
        <f t="shared" si="16"/>
        <v>0</v>
      </c>
    </row>
    <row r="245" spans="1:6" s="220" customFormat="1" ht="13.2" x14ac:dyDescent="0.3">
      <c r="A245" s="60">
        <v>5.0999999999999996</v>
      </c>
      <c r="B245" s="57" t="s">
        <v>191</v>
      </c>
      <c r="C245" s="173">
        <v>2</v>
      </c>
      <c r="D245" s="168" t="s">
        <v>14</v>
      </c>
      <c r="E245" s="169"/>
      <c r="F245" s="350">
        <f t="shared" si="16"/>
        <v>0</v>
      </c>
    </row>
    <row r="246" spans="1:6" s="220" customFormat="1" ht="13.2" x14ac:dyDescent="0.3">
      <c r="A246" s="60">
        <v>5.1100000000000003</v>
      </c>
      <c r="B246" s="57" t="s">
        <v>192</v>
      </c>
      <c r="C246" s="173">
        <v>2</v>
      </c>
      <c r="D246" s="168" t="s">
        <v>14</v>
      </c>
      <c r="E246" s="169"/>
      <c r="F246" s="350">
        <f t="shared" si="16"/>
        <v>0</v>
      </c>
    </row>
    <row r="247" spans="1:6" s="220" customFormat="1" ht="13.2" x14ac:dyDescent="0.3">
      <c r="A247" s="60">
        <v>5.12</v>
      </c>
      <c r="B247" s="57" t="s">
        <v>193</v>
      </c>
      <c r="C247" s="173">
        <v>2</v>
      </c>
      <c r="D247" s="168" t="s">
        <v>14</v>
      </c>
      <c r="E247" s="169"/>
      <c r="F247" s="350">
        <f t="shared" si="16"/>
        <v>0</v>
      </c>
    </row>
    <row r="248" spans="1:6" s="220" customFormat="1" ht="13.2" x14ac:dyDescent="0.3">
      <c r="A248" s="60">
        <v>5.13</v>
      </c>
      <c r="B248" s="57" t="s">
        <v>194</v>
      </c>
      <c r="C248" s="173">
        <v>26</v>
      </c>
      <c r="D248" s="168" t="s">
        <v>14</v>
      </c>
      <c r="E248" s="169"/>
      <c r="F248" s="350">
        <f t="shared" si="16"/>
        <v>0</v>
      </c>
    </row>
    <row r="249" spans="1:6" s="220" customFormat="1" ht="39.6" x14ac:dyDescent="0.3">
      <c r="A249" s="60">
        <v>5.14</v>
      </c>
      <c r="B249" s="31" t="s">
        <v>195</v>
      </c>
      <c r="C249" s="173">
        <v>2</v>
      </c>
      <c r="D249" s="168" t="s">
        <v>14</v>
      </c>
      <c r="E249" s="116"/>
      <c r="F249" s="350">
        <f t="shared" si="16"/>
        <v>0</v>
      </c>
    </row>
    <row r="250" spans="1:6" s="220" customFormat="1" ht="13.2" x14ac:dyDescent="0.3">
      <c r="A250" s="60">
        <v>5.15</v>
      </c>
      <c r="B250" s="57" t="s">
        <v>196</v>
      </c>
      <c r="C250" s="173">
        <v>4</v>
      </c>
      <c r="D250" s="168" t="s">
        <v>14</v>
      </c>
      <c r="E250" s="169"/>
      <c r="F250" s="350">
        <f t="shared" si="16"/>
        <v>0</v>
      </c>
    </row>
    <row r="251" spans="1:6" s="220" customFormat="1" ht="13.2" x14ac:dyDescent="0.3">
      <c r="A251" s="60">
        <v>5.16</v>
      </c>
      <c r="B251" s="57" t="s">
        <v>197</v>
      </c>
      <c r="C251" s="173">
        <v>164</v>
      </c>
      <c r="D251" s="168" t="s">
        <v>14</v>
      </c>
      <c r="E251" s="169"/>
      <c r="F251" s="350">
        <f t="shared" si="15"/>
        <v>0</v>
      </c>
    </row>
    <row r="252" spans="1:6" s="220" customFormat="1" ht="13.2" x14ac:dyDescent="0.3">
      <c r="A252" s="60">
        <v>5.17</v>
      </c>
      <c r="B252" s="57" t="s">
        <v>198</v>
      </c>
      <c r="C252" s="173">
        <v>656</v>
      </c>
      <c r="D252" s="168" t="s">
        <v>14</v>
      </c>
      <c r="E252" s="169"/>
      <c r="F252" s="350">
        <f>ROUND(C252*E252,2)</f>
        <v>0</v>
      </c>
    </row>
    <row r="253" spans="1:6" s="220" customFormat="1" ht="13.2" x14ac:dyDescent="0.3">
      <c r="A253" s="60">
        <v>5.18</v>
      </c>
      <c r="B253" s="57" t="s">
        <v>199</v>
      </c>
      <c r="C253" s="173">
        <v>208</v>
      </c>
      <c r="D253" s="168" t="s">
        <v>14</v>
      </c>
      <c r="E253" s="169"/>
      <c r="F253" s="350">
        <f>ROUND(C253*E253,2)</f>
        <v>0</v>
      </c>
    </row>
    <row r="254" spans="1:6" s="220" customFormat="1" ht="13.2" x14ac:dyDescent="0.3">
      <c r="A254" s="60">
        <v>5.19</v>
      </c>
      <c r="B254" s="57" t="s">
        <v>521</v>
      </c>
      <c r="C254" s="173">
        <v>2</v>
      </c>
      <c r="D254" s="168" t="s">
        <v>14</v>
      </c>
      <c r="E254" s="169"/>
      <c r="F254" s="350">
        <f>ROUND(C254*E254,2)</f>
        <v>0</v>
      </c>
    </row>
    <row r="255" spans="1:6" s="220" customFormat="1" ht="13.2" x14ac:dyDescent="0.3">
      <c r="A255" s="60">
        <v>5.2</v>
      </c>
      <c r="B255" s="57" t="s">
        <v>533</v>
      </c>
      <c r="C255" s="173">
        <v>1</v>
      </c>
      <c r="D255" s="168" t="s">
        <v>14</v>
      </c>
      <c r="E255" s="169"/>
      <c r="F255" s="350">
        <f t="shared" si="15"/>
        <v>0</v>
      </c>
    </row>
    <row r="256" spans="1:6" s="220" customFormat="1" ht="13.2" x14ac:dyDescent="0.3">
      <c r="A256" s="59"/>
      <c r="B256" s="174" t="s">
        <v>446</v>
      </c>
      <c r="C256" s="175"/>
      <c r="D256" s="176"/>
      <c r="E256" s="177"/>
      <c r="F256" s="357">
        <f>SUM(F201:F255)</f>
        <v>0</v>
      </c>
    </row>
    <row r="257" spans="1:217" s="220" customFormat="1" ht="13.2" x14ac:dyDescent="0.3">
      <c r="A257" s="54"/>
      <c r="B257" s="178"/>
      <c r="C257" s="167"/>
      <c r="D257" s="168"/>
      <c r="E257" s="169"/>
      <c r="F257" s="359"/>
    </row>
    <row r="258" spans="1:217" s="13" customFormat="1" ht="13.2" x14ac:dyDescent="0.3">
      <c r="A258" s="227" t="s">
        <v>445</v>
      </c>
      <c r="B258" s="63" t="s">
        <v>201</v>
      </c>
      <c r="C258" s="179"/>
      <c r="D258" s="180"/>
      <c r="E258" s="304"/>
      <c r="F258" s="360"/>
    </row>
    <row r="259" spans="1:217" s="220" customFormat="1" ht="13.2" x14ac:dyDescent="0.3">
      <c r="A259" s="61"/>
      <c r="B259" s="62"/>
      <c r="C259" s="181"/>
      <c r="D259" s="182"/>
      <c r="E259" s="305"/>
      <c r="F259" s="360"/>
    </row>
    <row r="260" spans="1:217" s="13" customFormat="1" ht="17.25" customHeight="1" x14ac:dyDescent="0.3">
      <c r="A260" s="30">
        <v>1</v>
      </c>
      <c r="B260" s="277" t="s">
        <v>497</v>
      </c>
      <c r="C260" s="263">
        <v>6</v>
      </c>
      <c r="D260" s="149" t="s">
        <v>60</v>
      </c>
      <c r="E260" s="297"/>
      <c r="F260" s="350">
        <f>+ROUND((E260*C260),2)</f>
        <v>0</v>
      </c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  <c r="X260" s="275"/>
      <c r="Y260" s="275"/>
      <c r="Z260" s="275"/>
      <c r="AA260" s="275"/>
      <c r="AB260" s="275"/>
      <c r="AC260" s="275"/>
      <c r="AD260" s="275"/>
      <c r="AE260" s="275"/>
      <c r="AF260" s="275"/>
      <c r="AG260" s="275"/>
      <c r="AH260" s="275"/>
      <c r="AI260" s="275"/>
      <c r="AJ260" s="275"/>
      <c r="AK260" s="275"/>
      <c r="AL260" s="275"/>
      <c r="AM260" s="275"/>
      <c r="AN260" s="275"/>
      <c r="AO260" s="275"/>
      <c r="AP260" s="275"/>
      <c r="AQ260" s="275"/>
      <c r="AR260" s="275"/>
      <c r="AS260" s="275"/>
      <c r="AT260" s="275"/>
      <c r="AU260" s="275"/>
      <c r="AV260" s="275"/>
      <c r="AW260" s="275"/>
      <c r="AX260" s="275"/>
      <c r="AY260" s="275"/>
      <c r="AZ260" s="275"/>
      <c r="BA260" s="275"/>
      <c r="BB260" s="275"/>
      <c r="BC260" s="275"/>
      <c r="BD260" s="275"/>
      <c r="BE260" s="275"/>
      <c r="BF260" s="275"/>
      <c r="BG260" s="275"/>
      <c r="BH260" s="275"/>
      <c r="BI260" s="275"/>
      <c r="BJ260" s="275"/>
      <c r="BK260" s="275"/>
      <c r="BL260" s="275"/>
      <c r="BM260" s="275"/>
      <c r="BN260" s="275"/>
      <c r="BO260" s="275"/>
      <c r="BP260" s="275"/>
      <c r="BQ260" s="275"/>
      <c r="BR260" s="275"/>
      <c r="BS260" s="275"/>
      <c r="BT260" s="275"/>
      <c r="BU260" s="275"/>
      <c r="BV260" s="275"/>
      <c r="BW260" s="275"/>
      <c r="BX260" s="275"/>
      <c r="BY260" s="275"/>
      <c r="BZ260" s="275"/>
      <c r="CA260" s="275"/>
      <c r="CB260" s="275"/>
      <c r="CC260" s="275"/>
      <c r="CD260" s="275"/>
      <c r="CE260" s="275"/>
      <c r="CF260" s="275"/>
      <c r="CG260" s="275"/>
      <c r="CH260" s="275"/>
      <c r="CI260" s="275"/>
      <c r="CJ260" s="275"/>
      <c r="CK260" s="275"/>
      <c r="CL260" s="275"/>
      <c r="CM260" s="275"/>
      <c r="CN260" s="275"/>
      <c r="CO260" s="275"/>
      <c r="CP260" s="275"/>
      <c r="CQ260" s="275"/>
      <c r="CR260" s="275"/>
      <c r="CS260" s="275"/>
      <c r="CT260" s="275"/>
      <c r="CU260" s="275"/>
      <c r="CV260" s="275"/>
      <c r="CW260" s="275"/>
      <c r="CX260" s="275"/>
      <c r="CY260" s="275"/>
      <c r="CZ260" s="275"/>
      <c r="DA260" s="275"/>
      <c r="DB260" s="275"/>
      <c r="DC260" s="275"/>
      <c r="DD260" s="275"/>
      <c r="DE260" s="275"/>
      <c r="DF260" s="275"/>
      <c r="DG260" s="275"/>
      <c r="DH260" s="275"/>
      <c r="DI260" s="275"/>
      <c r="DJ260" s="275"/>
      <c r="DK260" s="275"/>
      <c r="DL260" s="275"/>
      <c r="DM260" s="275"/>
      <c r="DN260" s="275"/>
      <c r="DO260" s="275"/>
      <c r="DP260" s="275"/>
      <c r="DQ260" s="275"/>
      <c r="DR260" s="275"/>
      <c r="DS260" s="275"/>
      <c r="DT260" s="275"/>
      <c r="DU260" s="275"/>
      <c r="DV260" s="275"/>
      <c r="DW260" s="275"/>
      <c r="DX260" s="275"/>
      <c r="DY260" s="275"/>
      <c r="DZ260" s="275"/>
      <c r="EA260" s="275"/>
      <c r="EB260" s="275"/>
      <c r="EC260" s="275"/>
      <c r="ED260" s="275"/>
      <c r="EE260" s="275"/>
      <c r="EF260" s="275"/>
      <c r="EG260" s="275"/>
      <c r="EH260" s="275"/>
      <c r="EI260" s="275"/>
      <c r="EJ260" s="275"/>
      <c r="EK260" s="275"/>
      <c r="EL260" s="275"/>
      <c r="EM260" s="275"/>
      <c r="EN260" s="275"/>
      <c r="EO260" s="275"/>
      <c r="EP260" s="275"/>
      <c r="EQ260" s="275"/>
      <c r="ER260" s="275"/>
      <c r="ES260" s="275"/>
      <c r="ET260" s="275"/>
      <c r="EU260" s="275"/>
      <c r="EV260" s="275"/>
      <c r="EW260" s="275"/>
      <c r="EX260" s="275"/>
      <c r="EY260" s="275"/>
      <c r="EZ260" s="275"/>
      <c r="FA260" s="275"/>
      <c r="FB260" s="275"/>
      <c r="FC260" s="275"/>
      <c r="FD260" s="275"/>
      <c r="FE260" s="275"/>
      <c r="FF260" s="275"/>
      <c r="FG260" s="275"/>
      <c r="FH260" s="275"/>
      <c r="FI260" s="275"/>
      <c r="FJ260" s="275"/>
      <c r="FK260" s="275"/>
      <c r="FL260" s="275"/>
      <c r="FM260" s="275"/>
      <c r="FN260" s="275"/>
      <c r="FO260" s="275"/>
      <c r="FP260" s="275"/>
      <c r="FQ260" s="275"/>
      <c r="FR260" s="275"/>
      <c r="FS260" s="275"/>
      <c r="FT260" s="275"/>
      <c r="FU260" s="275"/>
      <c r="FV260" s="275"/>
      <c r="FW260" s="275"/>
      <c r="FX260" s="275"/>
      <c r="FY260" s="275"/>
      <c r="FZ260" s="275"/>
      <c r="GA260" s="275"/>
      <c r="GB260" s="275"/>
      <c r="GC260" s="275"/>
      <c r="GD260" s="275"/>
      <c r="GE260" s="275"/>
      <c r="GF260" s="275"/>
      <c r="GG260" s="275"/>
      <c r="GH260" s="275"/>
      <c r="GI260" s="275"/>
      <c r="GJ260" s="275"/>
      <c r="GK260" s="275"/>
      <c r="GL260" s="275"/>
      <c r="GM260" s="275"/>
      <c r="GN260" s="275"/>
      <c r="GO260" s="275"/>
      <c r="GP260" s="275"/>
      <c r="GQ260" s="275"/>
      <c r="GR260" s="275"/>
      <c r="GS260" s="275"/>
      <c r="GT260" s="275"/>
      <c r="GU260" s="275"/>
      <c r="GV260" s="275"/>
      <c r="GW260" s="275"/>
      <c r="GX260" s="275"/>
      <c r="GY260" s="275"/>
      <c r="GZ260" s="275"/>
      <c r="HA260" s="275"/>
      <c r="HB260" s="275"/>
      <c r="HC260" s="275"/>
      <c r="HD260" s="275"/>
      <c r="HE260" s="275"/>
      <c r="HF260" s="275"/>
      <c r="HG260" s="275"/>
      <c r="HH260" s="275"/>
      <c r="HI260" s="275"/>
    </row>
    <row r="261" spans="1:217" s="13" customFormat="1" ht="6" customHeight="1" x14ac:dyDescent="0.3">
      <c r="A261" s="278"/>
      <c r="B261" s="21"/>
      <c r="C261" s="263"/>
      <c r="D261" s="149"/>
      <c r="E261" s="297"/>
      <c r="F261" s="350">
        <f>+ROUND((E261*C261),2)</f>
        <v>0</v>
      </c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  <c r="X261" s="275"/>
      <c r="Y261" s="275"/>
      <c r="Z261" s="275"/>
      <c r="AA261" s="275"/>
      <c r="AB261" s="275"/>
      <c r="AC261" s="275"/>
      <c r="AD261" s="275"/>
      <c r="AE261" s="275"/>
      <c r="AF261" s="275"/>
      <c r="AG261" s="275"/>
      <c r="AH261" s="275"/>
      <c r="AI261" s="275"/>
      <c r="AJ261" s="275"/>
      <c r="AK261" s="275"/>
      <c r="AL261" s="275"/>
      <c r="AM261" s="275"/>
      <c r="AN261" s="275"/>
      <c r="AO261" s="275"/>
      <c r="AP261" s="275"/>
      <c r="AQ261" s="275"/>
      <c r="AR261" s="275"/>
      <c r="AS261" s="275"/>
      <c r="AT261" s="275"/>
      <c r="AU261" s="275"/>
      <c r="AV261" s="275"/>
      <c r="AW261" s="275"/>
      <c r="AX261" s="275"/>
      <c r="AY261" s="275"/>
      <c r="AZ261" s="275"/>
      <c r="BA261" s="275"/>
      <c r="BB261" s="275"/>
      <c r="BC261" s="275"/>
      <c r="BD261" s="275"/>
      <c r="BE261" s="275"/>
      <c r="BF261" s="275"/>
      <c r="BG261" s="275"/>
      <c r="BH261" s="275"/>
      <c r="BI261" s="275"/>
      <c r="BJ261" s="275"/>
      <c r="BK261" s="275"/>
      <c r="BL261" s="275"/>
      <c r="BM261" s="275"/>
      <c r="BN261" s="275"/>
      <c r="BO261" s="275"/>
      <c r="BP261" s="275"/>
      <c r="BQ261" s="275"/>
      <c r="BR261" s="275"/>
      <c r="BS261" s="275"/>
      <c r="BT261" s="275"/>
      <c r="BU261" s="275"/>
      <c r="BV261" s="275"/>
      <c r="BW261" s="275"/>
      <c r="BX261" s="275"/>
      <c r="BY261" s="275"/>
      <c r="BZ261" s="275"/>
      <c r="CA261" s="275"/>
      <c r="CB261" s="275"/>
      <c r="CC261" s="275"/>
      <c r="CD261" s="275"/>
      <c r="CE261" s="275"/>
      <c r="CF261" s="275"/>
      <c r="CG261" s="275"/>
      <c r="CH261" s="275"/>
      <c r="CI261" s="275"/>
      <c r="CJ261" s="275"/>
      <c r="CK261" s="275"/>
      <c r="CL261" s="275"/>
      <c r="CM261" s="275"/>
      <c r="CN261" s="275"/>
      <c r="CO261" s="275"/>
      <c r="CP261" s="275"/>
      <c r="CQ261" s="275"/>
      <c r="CR261" s="275"/>
      <c r="CS261" s="275"/>
      <c r="CT261" s="275"/>
      <c r="CU261" s="275"/>
      <c r="CV261" s="275"/>
      <c r="CW261" s="275"/>
      <c r="CX261" s="275"/>
      <c r="CY261" s="275"/>
      <c r="CZ261" s="275"/>
      <c r="DA261" s="275"/>
      <c r="DB261" s="275"/>
      <c r="DC261" s="275"/>
      <c r="DD261" s="275"/>
      <c r="DE261" s="275"/>
      <c r="DF261" s="275"/>
      <c r="DG261" s="275"/>
      <c r="DH261" s="275"/>
      <c r="DI261" s="275"/>
      <c r="DJ261" s="275"/>
      <c r="DK261" s="275"/>
      <c r="DL261" s="275"/>
      <c r="DM261" s="275"/>
      <c r="DN261" s="275"/>
      <c r="DO261" s="275"/>
      <c r="DP261" s="275"/>
      <c r="DQ261" s="275"/>
      <c r="DR261" s="275"/>
      <c r="DS261" s="275"/>
      <c r="DT261" s="275"/>
      <c r="DU261" s="275"/>
      <c r="DV261" s="275"/>
      <c r="DW261" s="275"/>
      <c r="DX261" s="275"/>
      <c r="DY261" s="275"/>
      <c r="DZ261" s="275"/>
      <c r="EA261" s="275"/>
      <c r="EB261" s="275"/>
      <c r="EC261" s="275"/>
      <c r="ED261" s="275"/>
      <c r="EE261" s="275"/>
      <c r="EF261" s="275"/>
      <c r="EG261" s="275"/>
      <c r="EH261" s="275"/>
      <c r="EI261" s="275"/>
      <c r="EJ261" s="275"/>
      <c r="EK261" s="275"/>
      <c r="EL261" s="275"/>
      <c r="EM261" s="275"/>
      <c r="EN261" s="275"/>
      <c r="EO261" s="275"/>
      <c r="EP261" s="275"/>
      <c r="EQ261" s="275"/>
      <c r="ER261" s="275"/>
      <c r="ES261" s="275"/>
      <c r="ET261" s="275"/>
      <c r="EU261" s="275"/>
      <c r="EV261" s="275"/>
      <c r="EW261" s="275"/>
      <c r="EX261" s="275"/>
      <c r="EY261" s="275"/>
      <c r="EZ261" s="275"/>
      <c r="FA261" s="275"/>
      <c r="FB261" s="275"/>
      <c r="FC261" s="275"/>
      <c r="FD261" s="275"/>
      <c r="FE261" s="275"/>
      <c r="FF261" s="275"/>
      <c r="FG261" s="275"/>
      <c r="FH261" s="275"/>
      <c r="FI261" s="275"/>
      <c r="FJ261" s="275"/>
      <c r="FK261" s="275"/>
      <c r="FL261" s="275"/>
      <c r="FM261" s="275"/>
      <c r="FN261" s="275"/>
      <c r="FO261" s="275"/>
      <c r="FP261" s="275"/>
      <c r="FQ261" s="275"/>
      <c r="FR261" s="275"/>
      <c r="FS261" s="275"/>
      <c r="FT261" s="275"/>
      <c r="FU261" s="275"/>
      <c r="FV261" s="275"/>
      <c r="FW261" s="275"/>
      <c r="FX261" s="275"/>
      <c r="FY261" s="275"/>
      <c r="FZ261" s="275"/>
      <c r="GA261" s="275"/>
      <c r="GB261" s="275"/>
      <c r="GC261" s="275"/>
      <c r="GD261" s="275"/>
      <c r="GE261" s="275"/>
      <c r="GF261" s="275"/>
      <c r="GG261" s="275"/>
      <c r="GH261" s="275"/>
      <c r="GI261" s="275"/>
      <c r="GJ261" s="275"/>
      <c r="GK261" s="275"/>
      <c r="GL261" s="275"/>
      <c r="GM261" s="275"/>
      <c r="GN261" s="275"/>
      <c r="GO261" s="275"/>
      <c r="GP261" s="275"/>
      <c r="GQ261" s="275"/>
      <c r="GR261" s="275"/>
      <c r="GS261" s="275"/>
      <c r="GT261" s="275"/>
      <c r="GU261" s="275"/>
      <c r="GV261" s="275"/>
      <c r="GW261" s="275"/>
      <c r="GX261" s="275"/>
      <c r="GY261" s="275"/>
      <c r="GZ261" s="275"/>
      <c r="HA261" s="275"/>
      <c r="HB261" s="275"/>
      <c r="HC261" s="275"/>
      <c r="HD261" s="275"/>
      <c r="HE261" s="275"/>
      <c r="HF261" s="275"/>
      <c r="HG261" s="275"/>
      <c r="HH261" s="275"/>
      <c r="HI261" s="275"/>
    </row>
    <row r="262" spans="1:217" s="220" customFormat="1" ht="13.2" x14ac:dyDescent="0.3">
      <c r="A262" s="228">
        <v>2</v>
      </c>
      <c r="B262" s="63" t="s">
        <v>202</v>
      </c>
      <c r="C262" s="181"/>
      <c r="D262" s="182"/>
      <c r="E262" s="305"/>
      <c r="F262" s="360"/>
    </row>
    <row r="263" spans="1:217" s="220" customFormat="1" ht="26.4" x14ac:dyDescent="0.3">
      <c r="A263" s="64">
        <v>2.1</v>
      </c>
      <c r="B263" s="65" t="s">
        <v>203</v>
      </c>
      <c r="C263" s="119">
        <v>39955.58</v>
      </c>
      <c r="D263" s="183" t="s">
        <v>106</v>
      </c>
      <c r="E263" s="116"/>
      <c r="F263" s="350">
        <f t="shared" ref="F263:F292" si="17">ROUND(C263*E263,2)</f>
        <v>0</v>
      </c>
    </row>
    <row r="264" spans="1:217" s="220" customFormat="1" ht="26.4" x14ac:dyDescent="0.3">
      <c r="A264" s="64">
        <v>2.2000000000000002</v>
      </c>
      <c r="B264" s="65" t="s">
        <v>564</v>
      </c>
      <c r="C264" s="119">
        <v>2005.75</v>
      </c>
      <c r="D264" s="183" t="s">
        <v>63</v>
      </c>
      <c r="E264" s="116"/>
      <c r="F264" s="350">
        <f t="shared" si="17"/>
        <v>0</v>
      </c>
    </row>
    <row r="265" spans="1:217" s="220" customFormat="1" ht="39.6" x14ac:dyDescent="0.3">
      <c r="A265" s="64">
        <v>2.2999999999999998</v>
      </c>
      <c r="B265" s="57" t="s">
        <v>549</v>
      </c>
      <c r="C265" s="119">
        <f>+C264*0.95</f>
        <v>1905.46</v>
      </c>
      <c r="D265" s="183" t="s">
        <v>109</v>
      </c>
      <c r="E265" s="116"/>
      <c r="F265" s="350">
        <f t="shared" si="17"/>
        <v>0</v>
      </c>
    </row>
    <row r="266" spans="1:217" s="220" customFormat="1" ht="26.4" x14ac:dyDescent="0.3">
      <c r="A266" s="64">
        <v>2.4</v>
      </c>
      <c r="B266" s="31" t="s">
        <v>230</v>
      </c>
      <c r="C266" s="119">
        <v>49944.480000000003</v>
      </c>
      <c r="D266" s="183" t="s">
        <v>63</v>
      </c>
      <c r="E266" s="116"/>
      <c r="F266" s="350">
        <f t="shared" si="17"/>
        <v>0</v>
      </c>
    </row>
    <row r="267" spans="1:217" s="220" customFormat="1" ht="13.2" x14ac:dyDescent="0.3">
      <c r="A267" s="67"/>
      <c r="B267" s="68"/>
      <c r="C267" s="119"/>
      <c r="D267" s="184"/>
      <c r="E267" s="306"/>
      <c r="F267" s="350">
        <f t="shared" si="17"/>
        <v>0</v>
      </c>
    </row>
    <row r="268" spans="1:217" s="220" customFormat="1" ht="13.2" x14ac:dyDescent="0.3">
      <c r="A268" s="77">
        <v>3</v>
      </c>
      <c r="B268" s="69" t="s">
        <v>204</v>
      </c>
      <c r="C268" s="119"/>
      <c r="D268" s="185"/>
      <c r="E268" s="116"/>
      <c r="F268" s="350">
        <f t="shared" si="17"/>
        <v>0</v>
      </c>
    </row>
    <row r="269" spans="1:217" s="220" customFormat="1" ht="39.6" x14ac:dyDescent="0.3">
      <c r="A269" s="70">
        <v>3.1</v>
      </c>
      <c r="B269" s="66" t="s">
        <v>551</v>
      </c>
      <c r="C269" s="119">
        <v>1260.3</v>
      </c>
      <c r="D269" s="186" t="s">
        <v>113</v>
      </c>
      <c r="E269" s="116"/>
      <c r="F269" s="350">
        <f t="shared" si="17"/>
        <v>0</v>
      </c>
    </row>
    <row r="270" spans="1:217" s="220" customFormat="1" ht="26.4" x14ac:dyDescent="0.3">
      <c r="A270" s="70">
        <v>3.2</v>
      </c>
      <c r="B270" s="66" t="s">
        <v>550</v>
      </c>
      <c r="C270" s="119">
        <v>447.38</v>
      </c>
      <c r="D270" s="186" t="s">
        <v>113</v>
      </c>
      <c r="E270" s="116"/>
      <c r="F270" s="350">
        <f t="shared" si="17"/>
        <v>0</v>
      </c>
    </row>
    <row r="271" spans="1:217" s="220" customFormat="1" ht="52.8" x14ac:dyDescent="0.3">
      <c r="A271" s="70">
        <v>3.3</v>
      </c>
      <c r="B271" s="249" t="s">
        <v>205</v>
      </c>
      <c r="C271" s="119">
        <v>672.36</v>
      </c>
      <c r="D271" s="187" t="s">
        <v>3</v>
      </c>
      <c r="E271" s="116"/>
      <c r="F271" s="350">
        <f t="shared" si="17"/>
        <v>0</v>
      </c>
    </row>
    <row r="272" spans="1:217" s="220" customFormat="1" ht="13.2" x14ac:dyDescent="0.3">
      <c r="A272" s="70">
        <v>3.4</v>
      </c>
      <c r="B272" s="66" t="s">
        <v>206</v>
      </c>
      <c r="C272" s="119">
        <f>+C270/0.1</f>
        <v>4473.8</v>
      </c>
      <c r="D272" s="187" t="s">
        <v>123</v>
      </c>
      <c r="E272" s="116"/>
      <c r="F272" s="350">
        <f t="shared" si="17"/>
        <v>0</v>
      </c>
    </row>
    <row r="273" spans="1:6" s="220" customFormat="1" ht="13.2" x14ac:dyDescent="0.3">
      <c r="A273" s="71"/>
      <c r="B273" s="66"/>
      <c r="C273" s="119"/>
      <c r="D273" s="187"/>
      <c r="E273" s="116"/>
      <c r="F273" s="350">
        <f t="shared" si="17"/>
        <v>0</v>
      </c>
    </row>
    <row r="274" spans="1:6" s="220" customFormat="1" ht="13.2" x14ac:dyDescent="0.3">
      <c r="A274" s="77">
        <v>4</v>
      </c>
      <c r="B274" s="69" t="s">
        <v>207</v>
      </c>
      <c r="C274" s="119"/>
      <c r="D274" s="187"/>
      <c r="E274" s="307"/>
      <c r="F274" s="350">
        <f t="shared" si="17"/>
        <v>0</v>
      </c>
    </row>
    <row r="275" spans="1:6" s="220" customFormat="1" ht="13.2" x14ac:dyDescent="0.3">
      <c r="A275" s="73">
        <v>4.0999999999999996</v>
      </c>
      <c r="B275" s="65" t="s">
        <v>518</v>
      </c>
      <c r="C275" s="119">
        <v>345.58</v>
      </c>
      <c r="D275" s="187" t="s">
        <v>123</v>
      </c>
      <c r="E275" s="116"/>
      <c r="F275" s="350">
        <f t="shared" si="17"/>
        <v>0</v>
      </c>
    </row>
    <row r="276" spans="1:6" s="220" customFormat="1" ht="13.2" x14ac:dyDescent="0.3">
      <c r="A276" s="71">
        <v>4.2</v>
      </c>
      <c r="B276" s="65" t="s">
        <v>46</v>
      </c>
      <c r="C276" s="119">
        <v>400</v>
      </c>
      <c r="D276" s="187" t="s">
        <v>3</v>
      </c>
      <c r="E276" s="116"/>
      <c r="F276" s="350">
        <f t="shared" si="17"/>
        <v>0</v>
      </c>
    </row>
    <row r="277" spans="1:6" s="220" customFormat="1" ht="13.2" x14ac:dyDescent="0.3">
      <c r="A277" s="71"/>
      <c r="B277" s="65"/>
      <c r="C277" s="119"/>
      <c r="D277" s="187"/>
      <c r="E277" s="116"/>
      <c r="F277" s="350">
        <f t="shared" si="17"/>
        <v>0</v>
      </c>
    </row>
    <row r="278" spans="1:6" s="220" customFormat="1" ht="13.2" x14ac:dyDescent="0.3">
      <c r="A278" s="77">
        <v>5</v>
      </c>
      <c r="B278" s="76" t="s">
        <v>468</v>
      </c>
      <c r="C278" s="119"/>
      <c r="D278" s="187"/>
      <c r="E278" s="307"/>
      <c r="F278" s="350">
        <f t="shared" si="17"/>
        <v>0</v>
      </c>
    </row>
    <row r="279" spans="1:6" s="220" customFormat="1" ht="26.4" x14ac:dyDescent="0.3">
      <c r="A279" s="72">
        <v>5.0999999999999996</v>
      </c>
      <c r="B279" s="76" t="s">
        <v>438</v>
      </c>
      <c r="C279" s="119">
        <v>1</v>
      </c>
      <c r="D279" s="187" t="s">
        <v>5</v>
      </c>
      <c r="E279" s="307"/>
      <c r="F279" s="350">
        <f t="shared" si="17"/>
        <v>0</v>
      </c>
    </row>
    <row r="280" spans="1:6" s="220" customFormat="1" ht="13.2" x14ac:dyDescent="0.3">
      <c r="A280" s="72"/>
      <c r="B280" s="69"/>
      <c r="C280" s="119"/>
      <c r="D280" s="187"/>
      <c r="E280" s="307"/>
      <c r="F280" s="350">
        <f t="shared" si="17"/>
        <v>0</v>
      </c>
    </row>
    <row r="281" spans="1:6" s="220" customFormat="1" ht="13.2" x14ac:dyDescent="0.3">
      <c r="A281" s="72">
        <v>5.2</v>
      </c>
      <c r="B281" s="69" t="s">
        <v>467</v>
      </c>
      <c r="C281" s="188"/>
      <c r="D281" s="185"/>
      <c r="E281" s="308"/>
      <c r="F281" s="350">
        <f t="shared" si="17"/>
        <v>0</v>
      </c>
    </row>
    <row r="282" spans="1:6" s="220" customFormat="1" ht="13.2" x14ac:dyDescent="0.3">
      <c r="A282" s="71" t="s">
        <v>215</v>
      </c>
      <c r="B282" s="66" t="s">
        <v>209</v>
      </c>
      <c r="C282" s="119">
        <v>9.14</v>
      </c>
      <c r="D282" s="187" t="s">
        <v>113</v>
      </c>
      <c r="E282" s="307"/>
      <c r="F282" s="350">
        <f t="shared" si="17"/>
        <v>0</v>
      </c>
    </row>
    <row r="283" spans="1:6" s="220" customFormat="1" ht="13.2" x14ac:dyDescent="0.3">
      <c r="A283" s="73" t="s">
        <v>217</v>
      </c>
      <c r="B283" s="74" t="s">
        <v>210</v>
      </c>
      <c r="C283" s="119">
        <v>9.98</v>
      </c>
      <c r="D283" s="187" t="s">
        <v>113</v>
      </c>
      <c r="E283" s="307"/>
      <c r="F283" s="350">
        <f t="shared" si="17"/>
        <v>0</v>
      </c>
    </row>
    <row r="284" spans="1:6" s="220" customFormat="1" ht="13.2" x14ac:dyDescent="0.3">
      <c r="A284" s="71" t="s">
        <v>219</v>
      </c>
      <c r="B284" s="66" t="s">
        <v>211</v>
      </c>
      <c r="C284" s="119">
        <v>1.82</v>
      </c>
      <c r="D284" s="187" t="s">
        <v>113</v>
      </c>
      <c r="E284" s="307"/>
      <c r="F284" s="350">
        <f t="shared" si="17"/>
        <v>0</v>
      </c>
    </row>
    <row r="285" spans="1:6" s="220" customFormat="1" ht="13.2" x14ac:dyDescent="0.3">
      <c r="A285" s="71"/>
      <c r="B285" s="74"/>
      <c r="C285" s="119"/>
      <c r="D285" s="187"/>
      <c r="E285" s="307"/>
      <c r="F285" s="350">
        <f t="shared" si="17"/>
        <v>0</v>
      </c>
    </row>
    <row r="286" spans="1:6" s="220" customFormat="1" ht="13.2" x14ac:dyDescent="0.3">
      <c r="A286" s="75">
        <v>5.3</v>
      </c>
      <c r="B286" s="76" t="s">
        <v>212</v>
      </c>
      <c r="C286" s="188"/>
      <c r="D286" s="185"/>
      <c r="E286" s="308"/>
      <c r="F286" s="350">
        <f t="shared" si="17"/>
        <v>0</v>
      </c>
    </row>
    <row r="287" spans="1:6" s="220" customFormat="1" ht="13.2" x14ac:dyDescent="0.3">
      <c r="A287" s="73" t="s">
        <v>220</v>
      </c>
      <c r="B287" s="57" t="s">
        <v>125</v>
      </c>
      <c r="C287" s="119">
        <v>24</v>
      </c>
      <c r="D287" s="187" t="s">
        <v>123</v>
      </c>
      <c r="E287" s="307"/>
      <c r="F287" s="350">
        <f t="shared" si="17"/>
        <v>0</v>
      </c>
    </row>
    <row r="288" spans="1:6" s="220" customFormat="1" ht="13.2" x14ac:dyDescent="0.3">
      <c r="A288" s="73" t="s">
        <v>221</v>
      </c>
      <c r="B288" s="74" t="s">
        <v>213</v>
      </c>
      <c r="C288" s="119">
        <v>95.78</v>
      </c>
      <c r="D288" s="187" t="s">
        <v>123</v>
      </c>
      <c r="E288" s="307"/>
      <c r="F288" s="350">
        <f t="shared" si="17"/>
        <v>0</v>
      </c>
    </row>
    <row r="289" spans="1:6" s="220" customFormat="1" ht="13.2" x14ac:dyDescent="0.3">
      <c r="A289" s="73" t="s">
        <v>222</v>
      </c>
      <c r="B289" s="57" t="s">
        <v>122</v>
      </c>
      <c r="C289" s="119">
        <v>66.400000000000006</v>
      </c>
      <c r="D289" s="187" t="s">
        <v>123</v>
      </c>
      <c r="E289" s="307"/>
      <c r="F289" s="350">
        <f t="shared" si="17"/>
        <v>0</v>
      </c>
    </row>
    <row r="290" spans="1:6" s="220" customFormat="1" ht="13.2" x14ac:dyDescent="0.3">
      <c r="A290" s="73" t="s">
        <v>223</v>
      </c>
      <c r="B290" s="74" t="s">
        <v>178</v>
      </c>
      <c r="C290" s="119">
        <v>29.38</v>
      </c>
      <c r="D290" s="187" t="s">
        <v>123</v>
      </c>
      <c r="E290" s="307"/>
      <c r="F290" s="350">
        <f t="shared" si="17"/>
        <v>0</v>
      </c>
    </row>
    <row r="291" spans="1:6" s="220" customFormat="1" ht="13.2" x14ac:dyDescent="0.3">
      <c r="A291" s="73" t="s">
        <v>224</v>
      </c>
      <c r="B291" s="74" t="s">
        <v>126</v>
      </c>
      <c r="C291" s="119">
        <v>164.4</v>
      </c>
      <c r="D291" s="187" t="s">
        <v>3</v>
      </c>
      <c r="E291" s="307"/>
      <c r="F291" s="350">
        <f t="shared" si="17"/>
        <v>0</v>
      </c>
    </row>
    <row r="292" spans="1:6" s="220" customFormat="1" ht="13.2" x14ac:dyDescent="0.3">
      <c r="A292" s="77"/>
      <c r="B292" s="78"/>
      <c r="C292" s="119"/>
      <c r="D292" s="187"/>
      <c r="E292" s="307"/>
      <c r="F292" s="350">
        <f t="shared" si="17"/>
        <v>0</v>
      </c>
    </row>
    <row r="293" spans="1:6" s="220" customFormat="1" ht="13.2" x14ac:dyDescent="0.3">
      <c r="A293" s="77">
        <v>6</v>
      </c>
      <c r="B293" s="229" t="s">
        <v>214</v>
      </c>
      <c r="C293" s="119"/>
      <c r="D293" s="187"/>
      <c r="E293" s="307"/>
      <c r="F293" s="350">
        <f t="shared" ref="F293" si="18">ROUND(C293*E293,2)</f>
        <v>0</v>
      </c>
    </row>
    <row r="294" spans="1:6" s="220" customFormat="1" ht="26.4" x14ac:dyDescent="0.3">
      <c r="A294" s="72">
        <v>6.1</v>
      </c>
      <c r="B294" s="76" t="s">
        <v>438</v>
      </c>
      <c r="C294" s="119">
        <v>1</v>
      </c>
      <c r="D294" s="187" t="s">
        <v>5</v>
      </c>
      <c r="E294" s="307"/>
      <c r="F294" s="350">
        <f t="shared" ref="F294:F306" si="19">ROUND(C294*E294,2)</f>
        <v>0</v>
      </c>
    </row>
    <row r="295" spans="1:6" s="220" customFormat="1" ht="13.2" x14ac:dyDescent="0.3">
      <c r="A295" s="72"/>
      <c r="B295" s="69"/>
      <c r="C295" s="119"/>
      <c r="D295" s="187"/>
      <c r="E295" s="307"/>
      <c r="F295" s="350">
        <f t="shared" si="19"/>
        <v>0</v>
      </c>
    </row>
    <row r="296" spans="1:6" s="220" customFormat="1" ht="13.2" x14ac:dyDescent="0.3">
      <c r="A296" s="72">
        <v>6.2</v>
      </c>
      <c r="B296" s="69" t="s">
        <v>208</v>
      </c>
      <c r="C296" s="188"/>
      <c r="D296" s="185"/>
      <c r="E296" s="308"/>
      <c r="F296" s="350">
        <f t="shared" si="19"/>
        <v>0</v>
      </c>
    </row>
    <row r="297" spans="1:6" s="220" customFormat="1" ht="13.2" x14ac:dyDescent="0.3">
      <c r="A297" s="71" t="s">
        <v>503</v>
      </c>
      <c r="B297" s="66" t="s">
        <v>216</v>
      </c>
      <c r="C297" s="119">
        <v>9.2799999999999994</v>
      </c>
      <c r="D297" s="187" t="s">
        <v>113</v>
      </c>
      <c r="E297" s="307"/>
      <c r="F297" s="350">
        <f t="shared" si="19"/>
        <v>0</v>
      </c>
    </row>
    <row r="298" spans="1:6" s="220" customFormat="1" ht="13.2" x14ac:dyDescent="0.3">
      <c r="A298" s="73" t="s">
        <v>504</v>
      </c>
      <c r="B298" s="74" t="s">
        <v>218</v>
      </c>
      <c r="C298" s="119">
        <v>10.48</v>
      </c>
      <c r="D298" s="187" t="s">
        <v>113</v>
      </c>
      <c r="E298" s="307"/>
      <c r="F298" s="350">
        <f t="shared" si="19"/>
        <v>0</v>
      </c>
    </row>
    <row r="299" spans="1:6" s="220" customFormat="1" ht="13.2" x14ac:dyDescent="0.3">
      <c r="A299" s="71" t="s">
        <v>505</v>
      </c>
      <c r="B299" s="66" t="s">
        <v>211</v>
      </c>
      <c r="C299" s="119">
        <v>1.84</v>
      </c>
      <c r="D299" s="187" t="s">
        <v>113</v>
      </c>
      <c r="E299" s="307"/>
      <c r="F299" s="350">
        <f t="shared" si="19"/>
        <v>0</v>
      </c>
    </row>
    <row r="300" spans="1:6" s="220" customFormat="1" ht="13.2" x14ac:dyDescent="0.3">
      <c r="A300" s="71"/>
      <c r="B300" s="66"/>
      <c r="C300" s="119"/>
      <c r="D300" s="187"/>
      <c r="E300" s="307"/>
      <c r="F300" s="350">
        <f t="shared" si="19"/>
        <v>0</v>
      </c>
    </row>
    <row r="301" spans="1:6" s="220" customFormat="1" ht="13.2" x14ac:dyDescent="0.3">
      <c r="A301" s="75">
        <v>6.3</v>
      </c>
      <c r="B301" s="76" t="s">
        <v>212</v>
      </c>
      <c r="C301" s="188"/>
      <c r="D301" s="185"/>
      <c r="E301" s="308"/>
      <c r="F301" s="350">
        <f t="shared" si="19"/>
        <v>0</v>
      </c>
    </row>
    <row r="302" spans="1:6" s="220" customFormat="1" ht="13.2" x14ac:dyDescent="0.3">
      <c r="A302" s="73" t="s">
        <v>506</v>
      </c>
      <c r="B302" s="57" t="s">
        <v>125</v>
      </c>
      <c r="C302" s="119">
        <v>24</v>
      </c>
      <c r="D302" s="187" t="s">
        <v>123</v>
      </c>
      <c r="E302" s="307"/>
      <c r="F302" s="350">
        <f t="shared" si="19"/>
        <v>0</v>
      </c>
    </row>
    <row r="303" spans="1:6" s="220" customFormat="1" ht="13.2" x14ac:dyDescent="0.3">
      <c r="A303" s="73" t="s">
        <v>507</v>
      </c>
      <c r="B303" s="74" t="s">
        <v>213</v>
      </c>
      <c r="C303" s="119">
        <v>109.36</v>
      </c>
      <c r="D303" s="187" t="s">
        <v>123</v>
      </c>
      <c r="E303" s="307"/>
      <c r="F303" s="350">
        <f t="shared" si="19"/>
        <v>0</v>
      </c>
    </row>
    <row r="304" spans="1:6" s="220" customFormat="1" ht="13.2" x14ac:dyDescent="0.3">
      <c r="A304" s="73" t="s">
        <v>508</v>
      </c>
      <c r="B304" s="57" t="s">
        <v>122</v>
      </c>
      <c r="C304" s="119">
        <v>68.8</v>
      </c>
      <c r="D304" s="187" t="s">
        <v>123</v>
      </c>
      <c r="E304" s="307"/>
      <c r="F304" s="350">
        <f t="shared" si="19"/>
        <v>0</v>
      </c>
    </row>
    <row r="305" spans="1:6" s="220" customFormat="1" ht="13.2" x14ac:dyDescent="0.3">
      <c r="A305" s="73" t="s">
        <v>509</v>
      </c>
      <c r="B305" s="74" t="s">
        <v>178</v>
      </c>
      <c r="C305" s="119">
        <v>40.56</v>
      </c>
      <c r="D305" s="187" t="s">
        <v>123</v>
      </c>
      <c r="E305" s="307"/>
      <c r="F305" s="350">
        <f t="shared" si="19"/>
        <v>0</v>
      </c>
    </row>
    <row r="306" spans="1:6" s="220" customFormat="1" ht="13.2" x14ac:dyDescent="0.3">
      <c r="A306" s="73" t="s">
        <v>510</v>
      </c>
      <c r="B306" s="74" t="s">
        <v>126</v>
      </c>
      <c r="C306" s="119">
        <v>173.2</v>
      </c>
      <c r="D306" s="187" t="s">
        <v>3</v>
      </c>
      <c r="E306" s="307"/>
      <c r="F306" s="350">
        <f t="shared" si="19"/>
        <v>0</v>
      </c>
    </row>
    <row r="307" spans="1:6" s="220" customFormat="1" ht="13.2" x14ac:dyDescent="0.3">
      <c r="A307" s="59"/>
      <c r="B307" s="174" t="s">
        <v>448</v>
      </c>
      <c r="C307" s="175"/>
      <c r="D307" s="176"/>
      <c r="E307" s="177"/>
      <c r="F307" s="357">
        <f>SUM(F257:F306)</f>
        <v>0</v>
      </c>
    </row>
    <row r="308" spans="1:6" s="220" customFormat="1" ht="13.2" x14ac:dyDescent="0.3">
      <c r="A308" s="54"/>
      <c r="B308" s="178"/>
      <c r="C308" s="167"/>
      <c r="D308" s="168"/>
      <c r="E308" s="169"/>
      <c r="F308" s="359"/>
    </row>
    <row r="309" spans="1:6" s="220" customFormat="1" ht="13.2" x14ac:dyDescent="0.3">
      <c r="A309" s="208" t="s">
        <v>450</v>
      </c>
      <c r="B309" s="40" t="s">
        <v>225</v>
      </c>
      <c r="C309" s="189"/>
      <c r="D309" s="190"/>
      <c r="E309" s="309"/>
      <c r="F309" s="361"/>
    </row>
    <row r="310" spans="1:6" s="220" customFormat="1" ht="13.2" x14ac:dyDescent="0.3">
      <c r="A310" s="79"/>
      <c r="B310" s="30"/>
      <c r="C310" s="189"/>
      <c r="D310" s="190"/>
      <c r="E310" s="309"/>
      <c r="F310" s="361"/>
    </row>
    <row r="311" spans="1:6" s="220" customFormat="1" ht="13.2" x14ac:dyDescent="0.3">
      <c r="A311" s="80">
        <v>1</v>
      </c>
      <c r="B311" s="152" t="s">
        <v>226</v>
      </c>
      <c r="C311" s="171"/>
      <c r="D311" s="183"/>
      <c r="E311" s="310"/>
      <c r="F311" s="362"/>
    </row>
    <row r="312" spans="1:6" s="220" customFormat="1" ht="13.2" x14ac:dyDescent="0.3">
      <c r="A312" s="82">
        <v>1.1000000000000001</v>
      </c>
      <c r="B312" s="83" t="s">
        <v>514</v>
      </c>
      <c r="C312" s="171">
        <v>1</v>
      </c>
      <c r="D312" s="191" t="s">
        <v>227</v>
      </c>
      <c r="E312" s="310"/>
      <c r="F312" s="350">
        <f t="shared" ref="F312:F353" si="20">ROUND(C312*E312,2)</f>
        <v>0</v>
      </c>
    </row>
    <row r="313" spans="1:6" s="220" customFormat="1" ht="13.2" x14ac:dyDescent="0.3">
      <c r="A313" s="82"/>
      <c r="B313" s="81"/>
      <c r="C313" s="147"/>
      <c r="D313" s="192"/>
      <c r="E313" s="310"/>
      <c r="F313" s="350">
        <f t="shared" si="20"/>
        <v>0</v>
      </c>
    </row>
    <row r="314" spans="1:6" s="220" customFormat="1" ht="13.2" x14ac:dyDescent="0.3">
      <c r="A314" s="80">
        <v>2</v>
      </c>
      <c r="B314" s="142" t="s">
        <v>104</v>
      </c>
      <c r="C314" s="171"/>
      <c r="D314" s="191"/>
      <c r="E314" s="310"/>
      <c r="F314" s="350">
        <f t="shared" si="20"/>
        <v>0</v>
      </c>
    </row>
    <row r="315" spans="1:6" s="220" customFormat="1" ht="13.2" x14ac:dyDescent="0.3">
      <c r="A315" s="82">
        <v>2.1</v>
      </c>
      <c r="B315" s="57" t="s">
        <v>105</v>
      </c>
      <c r="C315" s="171">
        <v>454.79</v>
      </c>
      <c r="D315" s="183" t="s">
        <v>106</v>
      </c>
      <c r="E315" s="310"/>
      <c r="F315" s="350">
        <f t="shared" si="20"/>
        <v>0</v>
      </c>
    </row>
    <row r="316" spans="1:6" s="220" customFormat="1" ht="26.4" x14ac:dyDescent="0.3">
      <c r="A316" s="82">
        <v>2.2000000000000002</v>
      </c>
      <c r="B316" s="31" t="s">
        <v>228</v>
      </c>
      <c r="C316" s="171">
        <v>341.09</v>
      </c>
      <c r="D316" s="183" t="s">
        <v>63</v>
      </c>
      <c r="E316" s="310"/>
      <c r="F316" s="350">
        <f t="shared" si="20"/>
        <v>0</v>
      </c>
    </row>
    <row r="317" spans="1:6" s="220" customFormat="1" ht="26.4" x14ac:dyDescent="0.3">
      <c r="A317" s="82">
        <v>2.2999999999999998</v>
      </c>
      <c r="B317" s="31" t="s">
        <v>229</v>
      </c>
      <c r="C317" s="171">
        <v>84.93</v>
      </c>
      <c r="D317" s="183" t="s">
        <v>109</v>
      </c>
      <c r="E317" s="310"/>
      <c r="F317" s="350">
        <f t="shared" si="20"/>
        <v>0</v>
      </c>
    </row>
    <row r="318" spans="1:6" s="220" customFormat="1" ht="26.4" x14ac:dyDescent="0.3">
      <c r="A318" s="82">
        <v>2.2999999999999998</v>
      </c>
      <c r="B318" s="31" t="s">
        <v>230</v>
      </c>
      <c r="C318" s="171">
        <v>462.33</v>
      </c>
      <c r="D318" s="183" t="s">
        <v>63</v>
      </c>
      <c r="E318" s="310"/>
      <c r="F318" s="350">
        <f t="shared" si="20"/>
        <v>0</v>
      </c>
    </row>
    <row r="319" spans="1:6" s="220" customFormat="1" ht="13.2" x14ac:dyDescent="0.3">
      <c r="A319" s="82"/>
      <c r="B319" s="83"/>
      <c r="C319" s="171"/>
      <c r="D319" s="191"/>
      <c r="E319" s="310"/>
      <c r="F319" s="350">
        <f t="shared" si="20"/>
        <v>0</v>
      </c>
    </row>
    <row r="320" spans="1:6" s="220" customFormat="1" ht="26.4" x14ac:dyDescent="0.3">
      <c r="A320" s="80">
        <v>3</v>
      </c>
      <c r="B320" s="142" t="s">
        <v>231</v>
      </c>
      <c r="C320" s="171"/>
      <c r="D320" s="191"/>
      <c r="E320" s="310"/>
      <c r="F320" s="350">
        <f t="shared" si="20"/>
        <v>0</v>
      </c>
    </row>
    <row r="321" spans="1:6" s="220" customFormat="1" ht="13.2" x14ac:dyDescent="0.3">
      <c r="A321" s="82">
        <v>3.1</v>
      </c>
      <c r="B321" s="31" t="s">
        <v>232</v>
      </c>
      <c r="C321" s="171">
        <v>8.7799999999999994</v>
      </c>
      <c r="D321" s="183" t="s">
        <v>113</v>
      </c>
      <c r="E321" s="310"/>
      <c r="F321" s="350">
        <f t="shared" si="20"/>
        <v>0</v>
      </c>
    </row>
    <row r="322" spans="1:6" s="220" customFormat="1" ht="13.2" x14ac:dyDescent="0.3">
      <c r="A322" s="82">
        <v>3.2</v>
      </c>
      <c r="B322" s="83" t="s">
        <v>233</v>
      </c>
      <c r="C322" s="171">
        <v>55.37</v>
      </c>
      <c r="D322" s="183" t="s">
        <v>113</v>
      </c>
      <c r="E322" s="310"/>
      <c r="F322" s="350">
        <f t="shared" si="20"/>
        <v>0</v>
      </c>
    </row>
    <row r="323" spans="1:6" s="220" customFormat="1" ht="13.2" x14ac:dyDescent="0.3">
      <c r="A323" s="82">
        <v>3.3</v>
      </c>
      <c r="B323" s="83" t="s">
        <v>234</v>
      </c>
      <c r="C323" s="171">
        <v>3.12</v>
      </c>
      <c r="D323" s="183" t="s">
        <v>113</v>
      </c>
      <c r="E323" s="310"/>
      <c r="F323" s="350">
        <f t="shared" si="20"/>
        <v>0</v>
      </c>
    </row>
    <row r="324" spans="1:6" s="220" customFormat="1" ht="13.2" x14ac:dyDescent="0.3">
      <c r="A324" s="82">
        <v>3.4</v>
      </c>
      <c r="B324" s="83" t="s">
        <v>235</v>
      </c>
      <c r="C324" s="171">
        <v>17.239999999999998</v>
      </c>
      <c r="D324" s="183" t="s">
        <v>113</v>
      </c>
      <c r="E324" s="310"/>
      <c r="F324" s="350">
        <f t="shared" si="20"/>
        <v>0</v>
      </c>
    </row>
    <row r="325" spans="1:6" s="220" customFormat="1" ht="13.2" x14ac:dyDescent="0.3">
      <c r="A325" s="82">
        <v>3.5</v>
      </c>
      <c r="B325" s="83" t="s">
        <v>236</v>
      </c>
      <c r="C325" s="171">
        <v>0.2</v>
      </c>
      <c r="D325" s="183" t="s">
        <v>113</v>
      </c>
      <c r="E325" s="310"/>
      <c r="F325" s="350">
        <f t="shared" si="20"/>
        <v>0</v>
      </c>
    </row>
    <row r="326" spans="1:6" s="220" customFormat="1" ht="13.2" x14ac:dyDescent="0.3">
      <c r="A326" s="82"/>
      <c r="B326" s="83"/>
      <c r="C326" s="83"/>
      <c r="D326" s="83"/>
      <c r="E326" s="310"/>
      <c r="F326" s="350">
        <f t="shared" si="20"/>
        <v>0</v>
      </c>
    </row>
    <row r="327" spans="1:6" s="220" customFormat="1" ht="13.2" x14ac:dyDescent="0.3">
      <c r="A327" s="80">
        <v>4</v>
      </c>
      <c r="B327" s="152" t="s">
        <v>237</v>
      </c>
      <c r="C327" s="171"/>
      <c r="D327" s="191"/>
      <c r="E327" s="310"/>
      <c r="F327" s="350">
        <f t="shared" si="20"/>
        <v>0</v>
      </c>
    </row>
    <row r="328" spans="1:6" s="220" customFormat="1" ht="13.2" x14ac:dyDescent="0.3">
      <c r="A328" s="82">
        <v>4.0999999999999996</v>
      </c>
      <c r="B328" s="57" t="s">
        <v>125</v>
      </c>
      <c r="C328" s="171">
        <v>175.5</v>
      </c>
      <c r="D328" s="183" t="s">
        <v>123</v>
      </c>
      <c r="E328" s="310"/>
      <c r="F328" s="350">
        <f t="shared" si="20"/>
        <v>0</v>
      </c>
    </row>
    <row r="329" spans="1:6" s="220" customFormat="1" ht="13.2" x14ac:dyDescent="0.3">
      <c r="A329" s="82">
        <v>4.2</v>
      </c>
      <c r="B329" s="83" t="s">
        <v>213</v>
      </c>
      <c r="C329" s="171">
        <v>104.85</v>
      </c>
      <c r="D329" s="183" t="s">
        <v>123</v>
      </c>
      <c r="E329" s="310"/>
      <c r="F329" s="350">
        <f t="shared" si="20"/>
        <v>0</v>
      </c>
    </row>
    <row r="330" spans="1:6" s="220" customFormat="1" ht="13.2" x14ac:dyDescent="0.3">
      <c r="A330" s="82">
        <v>4.3</v>
      </c>
      <c r="B330" s="83" t="s">
        <v>122</v>
      </c>
      <c r="C330" s="171">
        <v>104.85</v>
      </c>
      <c r="D330" s="183" t="s">
        <v>123</v>
      </c>
      <c r="E330" s="310"/>
      <c r="F330" s="350">
        <f t="shared" si="20"/>
        <v>0</v>
      </c>
    </row>
    <row r="331" spans="1:6" s="220" customFormat="1" ht="13.2" x14ac:dyDescent="0.3">
      <c r="A331" s="82">
        <v>4.4000000000000004</v>
      </c>
      <c r="B331" s="83" t="s">
        <v>126</v>
      </c>
      <c r="C331" s="171">
        <v>136.5</v>
      </c>
      <c r="D331" s="183" t="s">
        <v>3</v>
      </c>
      <c r="E331" s="310"/>
      <c r="F331" s="350">
        <f t="shared" si="20"/>
        <v>0</v>
      </c>
    </row>
    <row r="332" spans="1:6" s="220" customFormat="1" ht="13.2" x14ac:dyDescent="0.3">
      <c r="A332" s="82"/>
      <c r="B332" s="83"/>
      <c r="C332" s="171"/>
      <c r="D332" s="183"/>
      <c r="E332" s="310"/>
      <c r="F332" s="350">
        <f t="shared" si="20"/>
        <v>0</v>
      </c>
    </row>
    <row r="333" spans="1:6" s="220" customFormat="1" ht="39.6" x14ac:dyDescent="0.3">
      <c r="A333" s="80">
        <v>5</v>
      </c>
      <c r="B333" s="57" t="s">
        <v>441</v>
      </c>
      <c r="C333" s="171">
        <v>51.4</v>
      </c>
      <c r="D333" s="183" t="s">
        <v>179</v>
      </c>
      <c r="E333" s="310"/>
      <c r="F333" s="350">
        <f t="shared" si="20"/>
        <v>0</v>
      </c>
    </row>
    <row r="334" spans="1:6" s="220" customFormat="1" ht="13.2" x14ac:dyDescent="0.3">
      <c r="A334" s="82"/>
      <c r="B334" s="31"/>
      <c r="C334" s="193"/>
      <c r="D334" s="194"/>
      <c r="E334" s="200"/>
      <c r="F334" s="350">
        <f t="shared" si="20"/>
        <v>0</v>
      </c>
    </row>
    <row r="335" spans="1:6" s="220" customFormat="1" ht="13.2" x14ac:dyDescent="0.3">
      <c r="A335" s="195">
        <v>6</v>
      </c>
      <c r="B335" s="76" t="s">
        <v>238</v>
      </c>
      <c r="C335" s="196"/>
      <c r="D335" s="186"/>
      <c r="E335" s="124"/>
      <c r="F335" s="350">
        <f t="shared" si="20"/>
        <v>0</v>
      </c>
    </row>
    <row r="336" spans="1:6" s="220" customFormat="1" ht="13.2" x14ac:dyDescent="0.3">
      <c r="A336" s="54">
        <v>6.1</v>
      </c>
      <c r="B336" s="76" t="s">
        <v>239</v>
      </c>
      <c r="C336" s="196"/>
      <c r="D336" s="186"/>
      <c r="E336" s="124"/>
      <c r="F336" s="350">
        <f t="shared" si="20"/>
        <v>0</v>
      </c>
    </row>
    <row r="337" spans="1:6" s="220" customFormat="1" ht="13.2" x14ac:dyDescent="0.3">
      <c r="A337" s="54">
        <v>6.2</v>
      </c>
      <c r="B337" s="57" t="s">
        <v>105</v>
      </c>
      <c r="C337" s="196">
        <v>14.7</v>
      </c>
      <c r="D337" s="197" t="s">
        <v>106</v>
      </c>
      <c r="E337" s="310"/>
      <c r="F337" s="350">
        <f t="shared" si="20"/>
        <v>0</v>
      </c>
    </row>
    <row r="338" spans="1:6" s="220" customFormat="1" ht="26.4" x14ac:dyDescent="0.3">
      <c r="A338" s="54">
        <v>6.3</v>
      </c>
      <c r="B338" s="31" t="s">
        <v>229</v>
      </c>
      <c r="C338" s="198">
        <v>12.28</v>
      </c>
      <c r="D338" s="197" t="s">
        <v>109</v>
      </c>
      <c r="E338" s="310"/>
      <c r="F338" s="350">
        <f t="shared" si="20"/>
        <v>0</v>
      </c>
    </row>
    <row r="339" spans="1:6" s="220" customFormat="1" ht="26.4" x14ac:dyDescent="0.3">
      <c r="A339" s="54">
        <v>6.4</v>
      </c>
      <c r="B339" s="31" t="s">
        <v>230</v>
      </c>
      <c r="C339" s="196">
        <v>3.15</v>
      </c>
      <c r="D339" s="197" t="s">
        <v>240</v>
      </c>
      <c r="E339" s="310"/>
      <c r="F339" s="350">
        <f t="shared" si="20"/>
        <v>0</v>
      </c>
    </row>
    <row r="340" spans="1:6" s="220" customFormat="1" ht="13.2" x14ac:dyDescent="0.3">
      <c r="A340" s="64"/>
      <c r="B340" s="66"/>
      <c r="C340" s="196"/>
      <c r="D340" s="186"/>
      <c r="E340" s="124"/>
      <c r="F340" s="350">
        <f t="shared" si="20"/>
        <v>0</v>
      </c>
    </row>
    <row r="341" spans="1:6" s="220" customFormat="1" ht="13.2" x14ac:dyDescent="0.3">
      <c r="A341" s="84">
        <v>7</v>
      </c>
      <c r="B341" s="76" t="s">
        <v>241</v>
      </c>
      <c r="C341" s="196"/>
      <c r="D341" s="186"/>
      <c r="E341" s="124"/>
      <c r="F341" s="350">
        <f t="shared" si="20"/>
        <v>0</v>
      </c>
    </row>
    <row r="342" spans="1:6" s="220" customFormat="1" ht="13.2" x14ac:dyDescent="0.3">
      <c r="A342" s="54">
        <f>+A341+0.1</f>
        <v>7.1</v>
      </c>
      <c r="B342" s="66" t="s">
        <v>242</v>
      </c>
      <c r="C342" s="196">
        <v>24</v>
      </c>
      <c r="D342" s="186" t="s">
        <v>3</v>
      </c>
      <c r="E342" s="116"/>
      <c r="F342" s="350">
        <f t="shared" si="20"/>
        <v>0</v>
      </c>
    </row>
    <row r="343" spans="1:6" s="220" customFormat="1" ht="13.2" x14ac:dyDescent="0.3">
      <c r="A343" s="54">
        <f t="shared" ref="A343:A345" si="21">+A342+0.1</f>
        <v>7.2</v>
      </c>
      <c r="B343" s="66" t="s">
        <v>243</v>
      </c>
      <c r="C343" s="196">
        <v>165</v>
      </c>
      <c r="D343" s="186" t="s">
        <v>3</v>
      </c>
      <c r="E343" s="116"/>
      <c r="F343" s="350">
        <f t="shared" si="20"/>
        <v>0</v>
      </c>
    </row>
    <row r="344" spans="1:6" s="220" customFormat="1" ht="39.6" x14ac:dyDescent="0.3">
      <c r="A344" s="54">
        <f t="shared" si="21"/>
        <v>7.3</v>
      </c>
      <c r="B344" s="31" t="s">
        <v>195</v>
      </c>
      <c r="C344" s="196">
        <v>2</v>
      </c>
      <c r="D344" s="191" t="s">
        <v>14</v>
      </c>
      <c r="E344" s="116"/>
      <c r="F344" s="350">
        <f t="shared" si="20"/>
        <v>0</v>
      </c>
    </row>
    <row r="345" spans="1:6" s="220" customFormat="1" ht="13.2" x14ac:dyDescent="0.3">
      <c r="A345" s="54">
        <f t="shared" si="21"/>
        <v>7.4</v>
      </c>
      <c r="B345" s="57" t="s">
        <v>185</v>
      </c>
      <c r="C345" s="196">
        <v>4</v>
      </c>
      <c r="D345" s="191" t="s">
        <v>14</v>
      </c>
      <c r="E345" s="116"/>
      <c r="F345" s="350">
        <f t="shared" si="20"/>
        <v>0</v>
      </c>
    </row>
    <row r="346" spans="1:6" s="220" customFormat="1" ht="13.2" x14ac:dyDescent="0.3">
      <c r="A346" s="64"/>
      <c r="B346" s="66"/>
      <c r="C346" s="196"/>
      <c r="D346" s="186"/>
      <c r="E346" s="116"/>
      <c r="F346" s="350">
        <f t="shared" si="20"/>
        <v>0</v>
      </c>
    </row>
    <row r="347" spans="1:6" s="220" customFormat="1" ht="13.2" x14ac:dyDescent="0.3">
      <c r="A347" s="84">
        <v>8</v>
      </c>
      <c r="B347" s="76" t="s">
        <v>54</v>
      </c>
      <c r="C347" s="196"/>
      <c r="D347" s="186"/>
      <c r="E347" s="124"/>
      <c r="F347" s="350">
        <f t="shared" si="20"/>
        <v>0</v>
      </c>
    </row>
    <row r="348" spans="1:6" s="220" customFormat="1" ht="13.2" x14ac:dyDescent="0.3">
      <c r="A348" s="58">
        <v>8.1</v>
      </c>
      <c r="B348" s="76" t="s">
        <v>55</v>
      </c>
      <c r="C348" s="196"/>
      <c r="D348" s="186"/>
      <c r="E348" s="124"/>
      <c r="F348" s="350">
        <f t="shared" si="20"/>
        <v>0</v>
      </c>
    </row>
    <row r="349" spans="1:6" s="220" customFormat="1" ht="13.2" x14ac:dyDescent="0.3">
      <c r="A349" s="54" t="s">
        <v>511</v>
      </c>
      <c r="B349" s="31" t="s">
        <v>244</v>
      </c>
      <c r="C349" s="196">
        <v>21.6</v>
      </c>
      <c r="D349" s="107" t="s">
        <v>113</v>
      </c>
      <c r="E349" s="230"/>
      <c r="F349" s="350">
        <f t="shared" si="20"/>
        <v>0</v>
      </c>
    </row>
    <row r="350" spans="1:6" s="220" customFormat="1" ht="13.2" x14ac:dyDescent="0.3">
      <c r="A350" s="54" t="s">
        <v>512</v>
      </c>
      <c r="B350" s="31" t="s">
        <v>245</v>
      </c>
      <c r="C350" s="196">
        <v>36</v>
      </c>
      <c r="D350" s="107" t="s">
        <v>113</v>
      </c>
      <c r="E350" s="230"/>
      <c r="F350" s="350">
        <f t="shared" si="20"/>
        <v>0</v>
      </c>
    </row>
    <row r="351" spans="1:6" s="220" customFormat="1" ht="13.2" x14ac:dyDescent="0.3">
      <c r="A351" s="54" t="s">
        <v>513</v>
      </c>
      <c r="B351" s="31" t="s">
        <v>246</v>
      </c>
      <c r="C351" s="196">
        <v>36</v>
      </c>
      <c r="D351" s="107" t="s">
        <v>113</v>
      </c>
      <c r="E351" s="230"/>
      <c r="F351" s="350">
        <f t="shared" si="20"/>
        <v>0</v>
      </c>
    </row>
    <row r="352" spans="1:6" s="220" customFormat="1" ht="13.2" x14ac:dyDescent="0.3">
      <c r="A352" s="64"/>
      <c r="B352" s="66"/>
      <c r="C352" s="196"/>
      <c r="D352" s="186"/>
      <c r="E352" s="124"/>
      <c r="F352" s="350">
        <f t="shared" si="20"/>
        <v>0</v>
      </c>
    </row>
    <row r="353" spans="1:6" s="220" customFormat="1" ht="13.2" x14ac:dyDescent="0.3">
      <c r="A353" s="84">
        <v>9</v>
      </c>
      <c r="B353" s="76" t="s">
        <v>247</v>
      </c>
      <c r="C353" s="196"/>
      <c r="D353" s="186"/>
      <c r="E353" s="124"/>
      <c r="F353" s="350">
        <f t="shared" si="20"/>
        <v>0</v>
      </c>
    </row>
    <row r="354" spans="1:6" s="220" customFormat="1" ht="13.2" x14ac:dyDescent="0.3">
      <c r="A354" s="54">
        <v>9.1</v>
      </c>
      <c r="B354" s="31" t="s">
        <v>244</v>
      </c>
      <c r="C354" s="196">
        <v>21.6</v>
      </c>
      <c r="D354" s="107" t="s">
        <v>113</v>
      </c>
      <c r="E354" s="116"/>
      <c r="F354" s="350">
        <f t="shared" ref="F354:F358" si="22">ROUND(C354*E354,2)</f>
        <v>0</v>
      </c>
    </row>
    <row r="355" spans="1:6" s="220" customFormat="1" ht="13.2" x14ac:dyDescent="0.3">
      <c r="A355" s="54">
        <v>9.1999999999999993</v>
      </c>
      <c r="B355" s="31" t="s">
        <v>245</v>
      </c>
      <c r="C355" s="196">
        <v>36</v>
      </c>
      <c r="D355" s="107" t="s">
        <v>113</v>
      </c>
      <c r="E355" s="116"/>
      <c r="F355" s="350">
        <f>ROUND(C355*E355,2)</f>
        <v>0</v>
      </c>
    </row>
    <row r="356" spans="1:6" s="220" customFormat="1" ht="13.2" x14ac:dyDescent="0.3">
      <c r="A356" s="54">
        <v>9.3000000000000007</v>
      </c>
      <c r="B356" s="31" t="s">
        <v>246</v>
      </c>
      <c r="C356" s="196">
        <v>36</v>
      </c>
      <c r="D356" s="107" t="s">
        <v>113</v>
      </c>
      <c r="E356" s="116"/>
      <c r="F356" s="350">
        <f>ROUND(C356*E356,2)</f>
        <v>0</v>
      </c>
    </row>
    <row r="357" spans="1:6" s="220" customFormat="1" ht="13.2" x14ac:dyDescent="0.3">
      <c r="A357" s="64"/>
      <c r="B357" s="66"/>
      <c r="C357" s="196"/>
      <c r="D357" s="186"/>
      <c r="E357" s="124"/>
      <c r="F357" s="350">
        <f t="shared" si="22"/>
        <v>0</v>
      </c>
    </row>
    <row r="358" spans="1:6" s="220" customFormat="1" ht="13.2" x14ac:dyDescent="0.3">
      <c r="A358" s="84">
        <v>10</v>
      </c>
      <c r="B358" s="76" t="s">
        <v>248</v>
      </c>
      <c r="C358" s="196"/>
      <c r="D358" s="186"/>
      <c r="E358" s="124"/>
      <c r="F358" s="350">
        <f t="shared" si="22"/>
        <v>0</v>
      </c>
    </row>
    <row r="359" spans="1:6" s="220" customFormat="1" ht="13.2" x14ac:dyDescent="0.3">
      <c r="A359" s="54">
        <v>10.1</v>
      </c>
      <c r="B359" s="83" t="s">
        <v>249</v>
      </c>
      <c r="C359" s="196">
        <v>1</v>
      </c>
      <c r="D359" s="191" t="s">
        <v>14</v>
      </c>
      <c r="E359" s="116"/>
      <c r="F359" s="350">
        <f>ROUND(C359*E359,2)</f>
        <v>0</v>
      </c>
    </row>
    <row r="360" spans="1:6" s="220" customFormat="1" ht="13.2" x14ac:dyDescent="0.3">
      <c r="A360" s="85"/>
      <c r="B360" s="66"/>
      <c r="C360" s="199"/>
      <c r="D360" s="194"/>
      <c r="E360" s="200"/>
      <c r="F360" s="350">
        <f>ROUND(C360*E360,2)</f>
        <v>0</v>
      </c>
    </row>
    <row r="361" spans="1:6" s="220" customFormat="1" ht="13.2" x14ac:dyDescent="0.3">
      <c r="A361" s="195">
        <v>11</v>
      </c>
      <c r="B361" s="142" t="s">
        <v>449</v>
      </c>
      <c r="C361" s="201">
        <v>1</v>
      </c>
      <c r="D361" s="191" t="s">
        <v>14</v>
      </c>
      <c r="E361" s="116"/>
      <c r="F361" s="350">
        <f>ROUND(C361*E361,2)</f>
        <v>0</v>
      </c>
    </row>
    <row r="362" spans="1:6" s="220" customFormat="1" ht="13.2" x14ac:dyDescent="0.3">
      <c r="A362" s="59"/>
      <c r="B362" s="174" t="s">
        <v>451</v>
      </c>
      <c r="C362" s="175"/>
      <c r="D362" s="176"/>
      <c r="E362" s="177"/>
      <c r="F362" s="357">
        <f>SUM(F312:F361)</f>
        <v>0</v>
      </c>
    </row>
    <row r="363" spans="1:6" s="220" customFormat="1" ht="13.2" x14ac:dyDescent="0.3">
      <c r="A363" s="54"/>
      <c r="B363" s="178"/>
      <c r="C363" s="167"/>
      <c r="D363" s="168"/>
      <c r="E363" s="169"/>
      <c r="F363" s="359"/>
    </row>
    <row r="364" spans="1:6" s="220" customFormat="1" ht="13.2" x14ac:dyDescent="0.3">
      <c r="A364" s="86" t="s">
        <v>452</v>
      </c>
      <c r="B364" s="170" t="s">
        <v>250</v>
      </c>
      <c r="C364" s="167"/>
      <c r="D364" s="168"/>
      <c r="E364" s="169"/>
      <c r="F364" s="359"/>
    </row>
    <row r="365" spans="1:6" s="220" customFormat="1" ht="13.2" x14ac:dyDescent="0.3">
      <c r="A365" s="54"/>
      <c r="B365" s="178"/>
      <c r="C365" s="167"/>
      <c r="D365" s="168"/>
      <c r="E365" s="169"/>
      <c r="F365" s="359"/>
    </row>
    <row r="366" spans="1:6" s="220" customFormat="1" ht="13.2" x14ac:dyDescent="0.3">
      <c r="A366" s="221">
        <v>1</v>
      </c>
      <c r="B366" s="231" t="s">
        <v>104</v>
      </c>
      <c r="C366" s="196"/>
      <c r="D366" s="186"/>
      <c r="E366" s="124"/>
      <c r="F366" s="359"/>
    </row>
    <row r="367" spans="1:6" s="220" customFormat="1" ht="13.2" x14ac:dyDescent="0.3">
      <c r="A367" s="64">
        <v>1.1000000000000001</v>
      </c>
      <c r="B367" s="57" t="s">
        <v>105</v>
      </c>
      <c r="C367" s="196">
        <v>14.81</v>
      </c>
      <c r="D367" s="197" t="s">
        <v>106</v>
      </c>
      <c r="E367" s="116"/>
      <c r="F367" s="350">
        <f t="shared" ref="F367:F375" si="23">ROUND(C367*E367,2)</f>
        <v>0</v>
      </c>
    </row>
    <row r="368" spans="1:6" s="220" customFormat="1" ht="13.2" x14ac:dyDescent="0.3">
      <c r="A368" s="64">
        <v>1.2</v>
      </c>
      <c r="B368" s="65" t="s">
        <v>251</v>
      </c>
      <c r="C368" s="196">
        <v>8.66</v>
      </c>
      <c r="D368" s="197" t="s">
        <v>109</v>
      </c>
      <c r="E368" s="116"/>
      <c r="F368" s="350">
        <f t="shared" si="23"/>
        <v>0</v>
      </c>
    </row>
    <row r="369" spans="1:6" s="220" customFormat="1" ht="26.4" x14ac:dyDescent="0.3">
      <c r="A369" s="64">
        <v>1.4</v>
      </c>
      <c r="B369" s="232" t="s">
        <v>252</v>
      </c>
      <c r="C369" s="196">
        <v>4.43</v>
      </c>
      <c r="D369" s="197" t="s">
        <v>240</v>
      </c>
      <c r="E369" s="116"/>
      <c r="F369" s="350">
        <f t="shared" si="23"/>
        <v>0</v>
      </c>
    </row>
    <row r="370" spans="1:6" s="220" customFormat="1" ht="13.2" x14ac:dyDescent="0.3">
      <c r="A370" s="64"/>
      <c r="B370" s="232"/>
      <c r="C370" s="196"/>
      <c r="D370" s="186"/>
      <c r="E370" s="116"/>
      <c r="F370" s="350">
        <f t="shared" si="23"/>
        <v>0</v>
      </c>
    </row>
    <row r="371" spans="1:6" s="220" customFormat="1" ht="13.2" x14ac:dyDescent="0.3">
      <c r="A371" s="221">
        <v>2</v>
      </c>
      <c r="B371" s="231" t="s">
        <v>253</v>
      </c>
      <c r="C371" s="196"/>
      <c r="D371" s="186"/>
      <c r="E371" s="116"/>
      <c r="F371" s="350">
        <f t="shared" si="23"/>
        <v>0</v>
      </c>
    </row>
    <row r="372" spans="1:6" s="220" customFormat="1" ht="13.2" x14ac:dyDescent="0.3">
      <c r="A372" s="64">
        <v>2.1</v>
      </c>
      <c r="B372" s="218" t="s">
        <v>254</v>
      </c>
      <c r="C372" s="196">
        <v>19.72</v>
      </c>
      <c r="D372" s="186" t="s">
        <v>123</v>
      </c>
      <c r="E372" s="116"/>
      <c r="F372" s="350">
        <f t="shared" si="23"/>
        <v>0</v>
      </c>
    </row>
    <row r="373" spans="1:6" s="220" customFormat="1" ht="13.2" x14ac:dyDescent="0.3">
      <c r="A373" s="64">
        <v>2.2000000000000002</v>
      </c>
      <c r="B373" s="232" t="s">
        <v>255</v>
      </c>
      <c r="C373" s="196">
        <v>19.98</v>
      </c>
      <c r="D373" s="186" t="s">
        <v>123</v>
      </c>
      <c r="E373" s="116"/>
      <c r="F373" s="350">
        <f t="shared" si="23"/>
        <v>0</v>
      </c>
    </row>
    <row r="374" spans="1:6" s="220" customFormat="1" ht="13.2" x14ac:dyDescent="0.3">
      <c r="A374" s="64">
        <v>2.2999999999999998</v>
      </c>
      <c r="B374" s="232" t="s">
        <v>126</v>
      </c>
      <c r="C374" s="196">
        <v>100.76</v>
      </c>
      <c r="D374" s="186" t="s">
        <v>3</v>
      </c>
      <c r="E374" s="116"/>
      <c r="F374" s="350">
        <f t="shared" si="23"/>
        <v>0</v>
      </c>
    </row>
    <row r="375" spans="1:6" s="220" customFormat="1" ht="13.5" customHeight="1" x14ac:dyDescent="0.3">
      <c r="A375" s="64">
        <v>2.4</v>
      </c>
      <c r="B375" s="232" t="s">
        <v>256</v>
      </c>
      <c r="C375" s="233">
        <v>124.51</v>
      </c>
      <c r="D375" s="186" t="s">
        <v>123</v>
      </c>
      <c r="E375" s="116"/>
      <c r="F375" s="350">
        <f t="shared" si="23"/>
        <v>0</v>
      </c>
    </row>
    <row r="376" spans="1:6" s="220" customFormat="1" ht="13.2" x14ac:dyDescent="0.3">
      <c r="A376" s="59"/>
      <c r="B376" s="174" t="s">
        <v>454</v>
      </c>
      <c r="C376" s="175"/>
      <c r="D376" s="176"/>
      <c r="E376" s="177"/>
      <c r="F376" s="357">
        <f>SUM(F367:F375)</f>
        <v>0</v>
      </c>
    </row>
    <row r="377" spans="1:6" s="220" customFormat="1" ht="13.2" x14ac:dyDescent="0.3">
      <c r="A377" s="54"/>
      <c r="B377" s="178"/>
      <c r="C377" s="167"/>
      <c r="D377" s="168"/>
      <c r="E377" s="169"/>
      <c r="F377" s="359"/>
    </row>
    <row r="378" spans="1:6" s="220" customFormat="1" ht="13.2" x14ac:dyDescent="0.3">
      <c r="A378" s="87" t="s">
        <v>456</v>
      </c>
      <c r="B378" s="88" t="s">
        <v>257</v>
      </c>
      <c r="C378" s="202"/>
      <c r="D378" s="149"/>
      <c r="E378" s="311"/>
      <c r="F378" s="359"/>
    </row>
    <row r="379" spans="1:6" s="220" customFormat="1" ht="13.2" x14ac:dyDescent="0.3">
      <c r="A379" s="87"/>
      <c r="B379" s="88"/>
      <c r="C379" s="202"/>
      <c r="D379" s="149"/>
      <c r="E379" s="311"/>
      <c r="F379" s="359"/>
    </row>
    <row r="380" spans="1:6" s="220" customFormat="1" ht="13.2" x14ac:dyDescent="0.3">
      <c r="A380" s="158" t="s">
        <v>53</v>
      </c>
      <c r="B380" s="89" t="s">
        <v>258</v>
      </c>
      <c r="C380" s="203"/>
      <c r="D380" s="204"/>
      <c r="E380" s="312"/>
      <c r="F380" s="359"/>
    </row>
    <row r="381" spans="1:6" s="220" customFormat="1" ht="13.2" x14ac:dyDescent="0.3">
      <c r="A381" s="90"/>
      <c r="B381" s="91"/>
      <c r="C381" s="205"/>
      <c r="D381" s="206"/>
      <c r="E381" s="313"/>
      <c r="F381" s="359"/>
    </row>
    <row r="382" spans="1:6" s="220" customFormat="1" ht="13.2" x14ac:dyDescent="0.3">
      <c r="A382" s="92">
        <v>1</v>
      </c>
      <c r="B382" s="101" t="s">
        <v>259</v>
      </c>
      <c r="C382" s="205">
        <v>22</v>
      </c>
      <c r="D382" s="206" t="s">
        <v>3</v>
      </c>
      <c r="E382" s="313"/>
      <c r="F382" s="350">
        <f t="shared" ref="F382:F413" si="24">ROUND(C382*E382,2)</f>
        <v>0</v>
      </c>
    </row>
    <row r="383" spans="1:6" s="220" customFormat="1" ht="13.2" x14ac:dyDescent="0.3">
      <c r="A383" s="93"/>
      <c r="B383" s="91"/>
      <c r="C383" s="205"/>
      <c r="D383" s="206"/>
      <c r="E383" s="313"/>
      <c r="F383" s="350">
        <f t="shared" si="24"/>
        <v>0</v>
      </c>
    </row>
    <row r="384" spans="1:6" s="220" customFormat="1" ht="13.2" x14ac:dyDescent="0.3">
      <c r="A384" s="92">
        <v>2</v>
      </c>
      <c r="B384" s="95" t="s">
        <v>263</v>
      </c>
      <c r="C384" s="205"/>
      <c r="D384" s="206"/>
      <c r="E384" s="313"/>
      <c r="F384" s="350">
        <f t="shared" si="24"/>
        <v>0</v>
      </c>
    </row>
    <row r="385" spans="1:6" s="220" customFormat="1" ht="13.2" x14ac:dyDescent="0.3">
      <c r="A385" s="96">
        <f>0.1+A384</f>
        <v>2.1</v>
      </c>
      <c r="B385" s="97" t="s">
        <v>474</v>
      </c>
      <c r="C385" s="98">
        <v>0.66</v>
      </c>
      <c r="D385" s="197" t="s">
        <v>113</v>
      </c>
      <c r="E385" s="314"/>
      <c r="F385" s="350">
        <f t="shared" si="24"/>
        <v>0</v>
      </c>
    </row>
    <row r="386" spans="1:6" s="220" customFormat="1" ht="13.2" x14ac:dyDescent="0.3">
      <c r="A386" s="96">
        <f t="shared" ref="A386:A391" si="25">0.1+A385</f>
        <v>2.2000000000000002</v>
      </c>
      <c r="B386" s="97" t="s">
        <v>475</v>
      </c>
      <c r="C386" s="98">
        <v>1.32</v>
      </c>
      <c r="D386" s="197" t="s">
        <v>113</v>
      </c>
      <c r="E386" s="314"/>
      <c r="F386" s="350">
        <f t="shared" si="24"/>
        <v>0</v>
      </c>
    </row>
    <row r="387" spans="1:6" s="220" customFormat="1" ht="13.2" x14ac:dyDescent="0.3">
      <c r="A387" s="96">
        <f t="shared" si="25"/>
        <v>2.2999999999999998</v>
      </c>
      <c r="B387" s="98" t="s">
        <v>264</v>
      </c>
      <c r="C387" s="98">
        <v>0.59</v>
      </c>
      <c r="D387" s="197" t="s">
        <v>113</v>
      </c>
      <c r="E387" s="314"/>
      <c r="F387" s="350">
        <f t="shared" si="24"/>
        <v>0</v>
      </c>
    </row>
    <row r="388" spans="1:6" s="220" customFormat="1" ht="13.2" x14ac:dyDescent="0.3">
      <c r="A388" s="96">
        <f t="shared" si="25"/>
        <v>2.4</v>
      </c>
      <c r="B388" s="98" t="s">
        <v>265</v>
      </c>
      <c r="C388" s="98">
        <v>0.42</v>
      </c>
      <c r="D388" s="197" t="s">
        <v>113</v>
      </c>
      <c r="E388" s="314"/>
      <c r="F388" s="350">
        <f t="shared" si="24"/>
        <v>0</v>
      </c>
    </row>
    <row r="389" spans="1:6" s="220" customFormat="1" ht="13.2" x14ac:dyDescent="0.3">
      <c r="A389" s="96">
        <f t="shared" si="25"/>
        <v>2.5</v>
      </c>
      <c r="B389" s="98" t="s">
        <v>266</v>
      </c>
      <c r="C389" s="98">
        <v>1.25</v>
      </c>
      <c r="D389" s="197" t="s">
        <v>113</v>
      </c>
      <c r="E389" s="314"/>
      <c r="F389" s="350">
        <f t="shared" si="24"/>
        <v>0</v>
      </c>
    </row>
    <row r="390" spans="1:6" s="220" customFormat="1" ht="13.2" x14ac:dyDescent="0.3">
      <c r="A390" s="96">
        <f t="shared" si="25"/>
        <v>2.6</v>
      </c>
      <c r="B390" s="98" t="s">
        <v>267</v>
      </c>
      <c r="C390" s="98">
        <v>0.32</v>
      </c>
      <c r="D390" s="197" t="s">
        <v>113</v>
      </c>
      <c r="E390" s="314"/>
      <c r="F390" s="350">
        <f t="shared" si="24"/>
        <v>0</v>
      </c>
    </row>
    <row r="391" spans="1:6" s="220" customFormat="1" ht="13.2" x14ac:dyDescent="0.3">
      <c r="A391" s="96">
        <f t="shared" si="25"/>
        <v>2.7</v>
      </c>
      <c r="B391" s="99" t="s">
        <v>268</v>
      </c>
      <c r="C391" s="205">
        <v>3.09</v>
      </c>
      <c r="D391" s="197" t="s">
        <v>113</v>
      </c>
      <c r="E391" s="313"/>
      <c r="F391" s="350">
        <f t="shared" si="24"/>
        <v>0</v>
      </c>
    </row>
    <row r="392" spans="1:6" s="220" customFormat="1" ht="13.2" x14ac:dyDescent="0.3">
      <c r="A392" s="96"/>
      <c r="B392" s="100"/>
      <c r="C392" s="205"/>
      <c r="D392" s="206"/>
      <c r="E392" s="313"/>
      <c r="F392" s="350">
        <f t="shared" si="24"/>
        <v>0</v>
      </c>
    </row>
    <row r="393" spans="1:6" s="220" customFormat="1" ht="13.2" x14ac:dyDescent="0.3">
      <c r="A393" s="92">
        <v>3</v>
      </c>
      <c r="B393" s="101" t="s">
        <v>269</v>
      </c>
      <c r="C393" s="205"/>
      <c r="D393" s="206"/>
      <c r="E393" s="313"/>
      <c r="F393" s="350">
        <f t="shared" si="24"/>
        <v>0</v>
      </c>
    </row>
    <row r="394" spans="1:6" s="220" customFormat="1" ht="13.2" x14ac:dyDescent="0.3">
      <c r="A394" s="96">
        <f>0.1+A393</f>
        <v>3.1</v>
      </c>
      <c r="B394" s="218" t="s">
        <v>254</v>
      </c>
      <c r="C394" s="205">
        <v>15.23</v>
      </c>
      <c r="D394" s="206" t="s">
        <v>123</v>
      </c>
      <c r="E394" s="313"/>
      <c r="F394" s="350">
        <f t="shared" si="24"/>
        <v>0</v>
      </c>
    </row>
    <row r="395" spans="1:6" s="220" customFormat="1" ht="13.2" x14ac:dyDescent="0.3">
      <c r="A395" s="96">
        <f t="shared" ref="A395:A396" si="26">0.1+A394</f>
        <v>3.2</v>
      </c>
      <c r="B395" s="98" t="s">
        <v>270</v>
      </c>
      <c r="C395" s="205">
        <v>16.8</v>
      </c>
      <c r="D395" s="206" t="s">
        <v>123</v>
      </c>
      <c r="E395" s="313"/>
      <c r="F395" s="350">
        <f t="shared" si="24"/>
        <v>0</v>
      </c>
    </row>
    <row r="396" spans="1:6" s="220" customFormat="1" ht="13.2" x14ac:dyDescent="0.3">
      <c r="A396" s="96">
        <f t="shared" si="26"/>
        <v>3.3</v>
      </c>
      <c r="B396" s="98" t="s">
        <v>271</v>
      </c>
      <c r="C396" s="205">
        <v>3.88</v>
      </c>
      <c r="D396" s="206" t="s">
        <v>3</v>
      </c>
      <c r="E396" s="313"/>
      <c r="F396" s="350">
        <f t="shared" si="24"/>
        <v>0</v>
      </c>
    </row>
    <row r="397" spans="1:6" s="220" customFormat="1" ht="13.2" x14ac:dyDescent="0.3">
      <c r="A397" s="96"/>
      <c r="B397" s="91"/>
      <c r="C397" s="205"/>
      <c r="D397" s="206"/>
      <c r="E397" s="313"/>
      <c r="F397" s="350">
        <f t="shared" si="24"/>
        <v>0</v>
      </c>
    </row>
    <row r="398" spans="1:6" s="220" customFormat="1" ht="13.2" x14ac:dyDescent="0.3">
      <c r="A398" s="92">
        <v>4</v>
      </c>
      <c r="B398" s="101" t="s">
        <v>237</v>
      </c>
      <c r="C398" s="205"/>
      <c r="D398" s="206"/>
      <c r="E398" s="313"/>
      <c r="F398" s="350">
        <f t="shared" si="24"/>
        <v>0</v>
      </c>
    </row>
    <row r="399" spans="1:6" s="220" customFormat="1" ht="13.2" x14ac:dyDescent="0.3">
      <c r="A399" s="96">
        <f>0.1+A398</f>
        <v>4.0999999999999996</v>
      </c>
      <c r="B399" s="91" t="s">
        <v>213</v>
      </c>
      <c r="C399" s="205">
        <v>54.76</v>
      </c>
      <c r="D399" s="206" t="s">
        <v>123</v>
      </c>
      <c r="E399" s="313"/>
      <c r="F399" s="350">
        <f t="shared" si="24"/>
        <v>0</v>
      </c>
    </row>
    <row r="400" spans="1:6" s="220" customFormat="1" ht="13.2" x14ac:dyDescent="0.3">
      <c r="A400" s="96">
        <f t="shared" ref="A400:A406" si="27">0.1+A399</f>
        <v>4.2</v>
      </c>
      <c r="B400" s="57" t="s">
        <v>122</v>
      </c>
      <c r="C400" s="205">
        <v>45.32</v>
      </c>
      <c r="D400" s="206" t="s">
        <v>123</v>
      </c>
      <c r="E400" s="313"/>
      <c r="F400" s="350">
        <f t="shared" si="24"/>
        <v>0</v>
      </c>
    </row>
    <row r="401" spans="1:6" s="220" customFormat="1" ht="13.2" x14ac:dyDescent="0.3">
      <c r="A401" s="96">
        <f t="shared" si="27"/>
        <v>4.3</v>
      </c>
      <c r="B401" s="91" t="s">
        <v>178</v>
      </c>
      <c r="C401" s="205">
        <v>24.67</v>
      </c>
      <c r="D401" s="206" t="s">
        <v>123</v>
      </c>
      <c r="E401" s="313"/>
      <c r="F401" s="350">
        <f t="shared" si="24"/>
        <v>0</v>
      </c>
    </row>
    <row r="402" spans="1:6" s="220" customFormat="1" ht="13.2" x14ac:dyDescent="0.3">
      <c r="A402" s="96">
        <f t="shared" si="27"/>
        <v>4.4000000000000004</v>
      </c>
      <c r="B402" s="91" t="s">
        <v>272</v>
      </c>
      <c r="C402" s="205">
        <v>21.89</v>
      </c>
      <c r="D402" s="206" t="s">
        <v>123</v>
      </c>
      <c r="E402" s="313"/>
      <c r="F402" s="350">
        <f t="shared" si="24"/>
        <v>0</v>
      </c>
    </row>
    <row r="403" spans="1:6" s="220" customFormat="1" ht="13.2" x14ac:dyDescent="0.3">
      <c r="A403" s="96">
        <f t="shared" si="27"/>
        <v>4.5</v>
      </c>
      <c r="B403" s="91" t="s">
        <v>125</v>
      </c>
      <c r="C403" s="205">
        <v>19</v>
      </c>
      <c r="D403" s="206" t="s">
        <v>123</v>
      </c>
      <c r="E403" s="313"/>
      <c r="F403" s="350">
        <f t="shared" si="24"/>
        <v>0</v>
      </c>
    </row>
    <row r="404" spans="1:6" s="220" customFormat="1" ht="13.2" x14ac:dyDescent="0.3">
      <c r="A404" s="96">
        <f t="shared" si="27"/>
        <v>4.5999999999999996</v>
      </c>
      <c r="B404" s="91" t="s">
        <v>126</v>
      </c>
      <c r="C404" s="205">
        <v>118</v>
      </c>
      <c r="D404" s="206" t="s">
        <v>3</v>
      </c>
      <c r="E404" s="313"/>
      <c r="F404" s="350">
        <f t="shared" si="24"/>
        <v>0</v>
      </c>
    </row>
    <row r="405" spans="1:6" s="220" customFormat="1" ht="13.2" x14ac:dyDescent="0.3">
      <c r="A405" s="96">
        <f t="shared" si="27"/>
        <v>4.7</v>
      </c>
      <c r="B405" s="91" t="s">
        <v>273</v>
      </c>
      <c r="C405" s="205">
        <v>18.8</v>
      </c>
      <c r="D405" s="206" t="s">
        <v>3</v>
      </c>
      <c r="E405" s="313"/>
      <c r="F405" s="350">
        <f t="shared" si="24"/>
        <v>0</v>
      </c>
    </row>
    <row r="406" spans="1:6" s="220" customFormat="1" ht="13.2" x14ac:dyDescent="0.3">
      <c r="A406" s="96">
        <f t="shared" si="27"/>
        <v>4.8</v>
      </c>
      <c r="B406" s="91" t="s">
        <v>274</v>
      </c>
      <c r="C406" s="205">
        <v>103.59</v>
      </c>
      <c r="D406" s="206" t="s">
        <v>123</v>
      </c>
      <c r="E406" s="313"/>
      <c r="F406" s="350">
        <f t="shared" si="24"/>
        <v>0</v>
      </c>
    </row>
    <row r="407" spans="1:6" s="220" customFormat="1" ht="13.2" x14ac:dyDescent="0.3">
      <c r="A407" s="102"/>
      <c r="B407" s="101"/>
      <c r="C407" s="205"/>
      <c r="D407" s="206"/>
      <c r="E407" s="313"/>
      <c r="F407" s="350">
        <f t="shared" si="24"/>
        <v>0</v>
      </c>
    </row>
    <row r="408" spans="1:6" s="220" customFormat="1" ht="13.2" x14ac:dyDescent="0.3">
      <c r="A408" s="92">
        <v>5</v>
      </c>
      <c r="B408" s="101" t="s">
        <v>469</v>
      </c>
      <c r="C408" s="205">
        <v>12</v>
      </c>
      <c r="D408" s="206" t="s">
        <v>123</v>
      </c>
      <c r="E408" s="313"/>
      <c r="F408" s="350">
        <f t="shared" si="24"/>
        <v>0</v>
      </c>
    </row>
    <row r="409" spans="1:6" s="220" customFormat="1" ht="13.2" x14ac:dyDescent="0.3">
      <c r="A409" s="103"/>
      <c r="B409" s="101"/>
      <c r="C409" s="205"/>
      <c r="D409" s="206"/>
      <c r="E409" s="313"/>
      <c r="F409" s="350">
        <f t="shared" si="24"/>
        <v>0</v>
      </c>
    </row>
    <row r="410" spans="1:6" s="220" customFormat="1" ht="13.2" x14ac:dyDescent="0.3">
      <c r="A410" s="92">
        <v>6</v>
      </c>
      <c r="B410" s="101" t="s">
        <v>480</v>
      </c>
      <c r="C410" s="205">
        <v>1</v>
      </c>
      <c r="D410" s="168" t="s">
        <v>14</v>
      </c>
      <c r="E410" s="313"/>
      <c r="F410" s="350">
        <f t="shared" si="24"/>
        <v>0</v>
      </c>
    </row>
    <row r="411" spans="1:6" s="220" customFormat="1" ht="13.2" x14ac:dyDescent="0.3">
      <c r="A411" s="94"/>
      <c r="B411" s="91"/>
      <c r="C411" s="205"/>
      <c r="D411" s="206"/>
      <c r="E411" s="313"/>
      <c r="F411" s="350">
        <f t="shared" si="24"/>
        <v>0</v>
      </c>
    </row>
    <row r="412" spans="1:6" s="220" customFormat="1" ht="13.2" x14ac:dyDescent="0.3">
      <c r="A412" s="92">
        <v>7</v>
      </c>
      <c r="B412" s="101" t="s">
        <v>275</v>
      </c>
      <c r="C412" s="205"/>
      <c r="D412" s="206"/>
      <c r="E412" s="313"/>
      <c r="F412" s="350">
        <f t="shared" si="24"/>
        <v>0</v>
      </c>
    </row>
    <row r="413" spans="1:6" s="220" customFormat="1" ht="13.2" x14ac:dyDescent="0.3">
      <c r="A413" s="96">
        <f>0.1+A412</f>
        <v>7.1</v>
      </c>
      <c r="B413" s="83" t="s">
        <v>276</v>
      </c>
      <c r="C413" s="104">
        <v>630</v>
      </c>
      <c r="D413" s="105" t="s">
        <v>277</v>
      </c>
      <c r="E413" s="315"/>
      <c r="F413" s="350">
        <f t="shared" si="24"/>
        <v>0</v>
      </c>
    </row>
    <row r="414" spans="1:6" s="220" customFormat="1" ht="13.2" x14ac:dyDescent="0.3">
      <c r="A414" s="96">
        <f t="shared" ref="A414:A419" si="28">0.1+A413</f>
        <v>7.2</v>
      </c>
      <c r="B414" s="83" t="s">
        <v>278</v>
      </c>
      <c r="C414" s="104">
        <v>127.5</v>
      </c>
      <c r="D414" s="105" t="s">
        <v>277</v>
      </c>
      <c r="E414" s="315"/>
      <c r="F414" s="350">
        <f t="shared" ref="F414:F445" si="29">ROUND(C414*E414,2)</f>
        <v>0</v>
      </c>
    </row>
    <row r="415" spans="1:6" s="220" customFormat="1" ht="13.2" x14ac:dyDescent="0.3">
      <c r="A415" s="96">
        <f t="shared" si="28"/>
        <v>7.3</v>
      </c>
      <c r="B415" s="31" t="s">
        <v>279</v>
      </c>
      <c r="C415" s="104">
        <v>6</v>
      </c>
      <c r="D415" s="168" t="s">
        <v>14</v>
      </c>
      <c r="E415" s="316"/>
      <c r="F415" s="350">
        <f t="shared" si="29"/>
        <v>0</v>
      </c>
    </row>
    <row r="416" spans="1:6" s="220" customFormat="1" ht="13.2" x14ac:dyDescent="0.3">
      <c r="A416" s="96">
        <f t="shared" si="28"/>
        <v>7.4</v>
      </c>
      <c r="B416" s="31" t="s">
        <v>280</v>
      </c>
      <c r="C416" s="104">
        <v>8</v>
      </c>
      <c r="D416" s="168" t="s">
        <v>14</v>
      </c>
      <c r="E416" s="317"/>
      <c r="F416" s="350">
        <f t="shared" si="29"/>
        <v>0</v>
      </c>
    </row>
    <row r="417" spans="1:6" s="220" customFormat="1" ht="13.2" x14ac:dyDescent="0.3">
      <c r="A417" s="96">
        <f t="shared" si="28"/>
        <v>7.5</v>
      </c>
      <c r="B417" s="31" t="s">
        <v>281</v>
      </c>
      <c r="C417" s="104">
        <v>1</v>
      </c>
      <c r="D417" s="168" t="s">
        <v>14</v>
      </c>
      <c r="E417" s="318"/>
      <c r="F417" s="350">
        <f t="shared" si="29"/>
        <v>0</v>
      </c>
    </row>
    <row r="418" spans="1:6" s="220" customFormat="1" ht="13.2" x14ac:dyDescent="0.3">
      <c r="A418" s="96">
        <f t="shared" si="28"/>
        <v>7.6</v>
      </c>
      <c r="B418" s="31" t="s">
        <v>282</v>
      </c>
      <c r="C418" s="104">
        <v>1</v>
      </c>
      <c r="D418" s="168" t="s">
        <v>14</v>
      </c>
      <c r="E418" s="318"/>
      <c r="F418" s="350">
        <f t="shared" si="29"/>
        <v>0</v>
      </c>
    </row>
    <row r="419" spans="1:6" s="220" customFormat="1" ht="13.2" x14ac:dyDescent="0.3">
      <c r="A419" s="96">
        <f t="shared" si="28"/>
        <v>7.7</v>
      </c>
      <c r="B419" s="83" t="s">
        <v>283</v>
      </c>
      <c r="C419" s="104">
        <v>1</v>
      </c>
      <c r="D419" s="107" t="s">
        <v>135</v>
      </c>
      <c r="E419" s="318"/>
      <c r="F419" s="350">
        <f t="shared" si="29"/>
        <v>0</v>
      </c>
    </row>
    <row r="420" spans="1:6" s="220" customFormat="1" ht="13.2" x14ac:dyDescent="0.3">
      <c r="A420" s="94"/>
      <c r="B420" s="91"/>
      <c r="C420" s="205"/>
      <c r="D420" s="206"/>
      <c r="E420" s="313"/>
      <c r="F420" s="350">
        <f t="shared" si="29"/>
        <v>0</v>
      </c>
    </row>
    <row r="421" spans="1:6" s="220" customFormat="1" ht="13.2" x14ac:dyDescent="0.3">
      <c r="A421" s="92">
        <v>8</v>
      </c>
      <c r="B421" s="101" t="s">
        <v>284</v>
      </c>
      <c r="C421" s="205"/>
      <c r="D421" s="206"/>
      <c r="E421" s="313"/>
      <c r="F421" s="350">
        <f t="shared" si="29"/>
        <v>0</v>
      </c>
    </row>
    <row r="422" spans="1:6" s="220" customFormat="1" ht="13.2" x14ac:dyDescent="0.3">
      <c r="A422" s="96">
        <f>0.1+A421</f>
        <v>8.1</v>
      </c>
      <c r="B422" s="83" t="s">
        <v>285</v>
      </c>
      <c r="C422" s="205">
        <v>2</v>
      </c>
      <c r="D422" s="168" t="s">
        <v>14</v>
      </c>
      <c r="E422" s="313"/>
      <c r="F422" s="350">
        <f t="shared" si="29"/>
        <v>0</v>
      </c>
    </row>
    <row r="423" spans="1:6" s="220" customFormat="1" ht="13.2" x14ac:dyDescent="0.3">
      <c r="A423" s="96">
        <f t="shared" ref="A423:A425" si="30">0.1+A422</f>
        <v>8.1999999999999993</v>
      </c>
      <c r="B423" s="83" t="s">
        <v>286</v>
      </c>
      <c r="C423" s="205">
        <v>1</v>
      </c>
      <c r="D423" s="168" t="s">
        <v>14</v>
      </c>
      <c r="E423" s="313"/>
      <c r="F423" s="350">
        <f t="shared" si="29"/>
        <v>0</v>
      </c>
    </row>
    <row r="424" spans="1:6" s="220" customFormat="1" ht="13.2" x14ac:dyDescent="0.3">
      <c r="A424" s="96">
        <f t="shared" si="30"/>
        <v>8.3000000000000007</v>
      </c>
      <c r="B424" s="83" t="s">
        <v>287</v>
      </c>
      <c r="C424" s="205">
        <v>2</v>
      </c>
      <c r="D424" s="168" t="s">
        <v>14</v>
      </c>
      <c r="E424" s="318"/>
      <c r="F424" s="350">
        <f t="shared" si="29"/>
        <v>0</v>
      </c>
    </row>
    <row r="425" spans="1:6" s="220" customFormat="1" ht="26.4" x14ac:dyDescent="0.3">
      <c r="A425" s="96">
        <f t="shared" si="30"/>
        <v>8.4</v>
      </c>
      <c r="B425" s="31" t="s">
        <v>288</v>
      </c>
      <c r="C425" s="106">
        <v>1</v>
      </c>
      <c r="D425" s="168" t="s">
        <v>14</v>
      </c>
      <c r="E425" s="319"/>
      <c r="F425" s="350">
        <f t="shared" si="29"/>
        <v>0</v>
      </c>
    </row>
    <row r="426" spans="1:6" s="220" customFormat="1" ht="13.2" x14ac:dyDescent="0.3">
      <c r="A426" s="94"/>
      <c r="B426" s="91"/>
      <c r="C426" s="205"/>
      <c r="D426" s="206"/>
      <c r="E426" s="313"/>
      <c r="F426" s="350">
        <f t="shared" si="29"/>
        <v>0</v>
      </c>
    </row>
    <row r="427" spans="1:6" s="220" customFormat="1" ht="26.4" x14ac:dyDescent="0.3">
      <c r="A427" s="92">
        <v>9</v>
      </c>
      <c r="B427" s="95" t="s">
        <v>289</v>
      </c>
      <c r="C427" s="205"/>
      <c r="D427" s="206"/>
      <c r="E427" s="313"/>
      <c r="F427" s="350">
        <f t="shared" si="29"/>
        <v>0</v>
      </c>
    </row>
    <row r="428" spans="1:6" s="220" customFormat="1" ht="13.2" x14ac:dyDescent="0.3">
      <c r="A428" s="96">
        <f>0.1+A427</f>
        <v>9.1</v>
      </c>
      <c r="B428" s="31" t="s">
        <v>290</v>
      </c>
      <c r="C428" s="205">
        <v>2</v>
      </c>
      <c r="D428" s="168" t="s">
        <v>14</v>
      </c>
      <c r="E428" s="313"/>
      <c r="F428" s="350">
        <f t="shared" si="29"/>
        <v>0</v>
      </c>
    </row>
    <row r="429" spans="1:6" s="220" customFormat="1" ht="13.2" x14ac:dyDescent="0.3">
      <c r="A429" s="96">
        <f t="shared" ref="A429:A436" si="31">0.1+A428</f>
        <v>9.1999999999999993</v>
      </c>
      <c r="B429" s="31" t="s">
        <v>291</v>
      </c>
      <c r="C429" s="205">
        <v>1</v>
      </c>
      <c r="D429" s="168" t="s">
        <v>14</v>
      </c>
      <c r="E429" s="313"/>
      <c r="F429" s="350">
        <f t="shared" si="29"/>
        <v>0</v>
      </c>
    </row>
    <row r="430" spans="1:6" s="220" customFormat="1" ht="39.6" x14ac:dyDescent="0.3">
      <c r="A430" s="96">
        <f t="shared" si="31"/>
        <v>9.3000000000000007</v>
      </c>
      <c r="B430" s="252" t="s">
        <v>292</v>
      </c>
      <c r="C430" s="205">
        <v>2</v>
      </c>
      <c r="D430" s="168" t="s">
        <v>14</v>
      </c>
      <c r="E430" s="313"/>
      <c r="F430" s="350">
        <f t="shared" si="29"/>
        <v>0</v>
      </c>
    </row>
    <row r="431" spans="1:6" s="220" customFormat="1" ht="13.2" x14ac:dyDescent="0.3">
      <c r="A431" s="96">
        <f t="shared" si="31"/>
        <v>9.4</v>
      </c>
      <c r="B431" s="31" t="s">
        <v>293</v>
      </c>
      <c r="C431" s="205">
        <v>2</v>
      </c>
      <c r="D431" s="168" t="s">
        <v>14</v>
      </c>
      <c r="E431" s="318"/>
      <c r="F431" s="350">
        <f t="shared" si="29"/>
        <v>0</v>
      </c>
    </row>
    <row r="432" spans="1:6" s="220" customFormat="1" ht="13.2" x14ac:dyDescent="0.3">
      <c r="A432" s="96">
        <f t="shared" si="31"/>
        <v>9.5</v>
      </c>
      <c r="B432" s="31" t="s">
        <v>294</v>
      </c>
      <c r="C432" s="104">
        <v>2</v>
      </c>
      <c r="D432" s="168" t="s">
        <v>14</v>
      </c>
      <c r="E432" s="315"/>
      <c r="F432" s="350">
        <f t="shared" si="29"/>
        <v>0</v>
      </c>
    </row>
    <row r="433" spans="1:6" s="220" customFormat="1" ht="13.2" x14ac:dyDescent="0.3">
      <c r="A433" s="96">
        <f t="shared" si="31"/>
        <v>9.6</v>
      </c>
      <c r="B433" s="31" t="s">
        <v>295</v>
      </c>
      <c r="C433" s="205">
        <v>1</v>
      </c>
      <c r="D433" s="168" t="s">
        <v>14</v>
      </c>
      <c r="E433" s="318"/>
      <c r="F433" s="350">
        <f t="shared" si="29"/>
        <v>0</v>
      </c>
    </row>
    <row r="434" spans="1:6" s="220" customFormat="1" ht="13.2" x14ac:dyDescent="0.3">
      <c r="A434" s="96">
        <f t="shared" si="31"/>
        <v>9.6999999999999993</v>
      </c>
      <c r="B434" s="31" t="s">
        <v>296</v>
      </c>
      <c r="C434" s="104">
        <v>1</v>
      </c>
      <c r="D434" s="168" t="s">
        <v>14</v>
      </c>
      <c r="E434" s="318"/>
      <c r="F434" s="350">
        <f t="shared" si="29"/>
        <v>0</v>
      </c>
    </row>
    <row r="435" spans="1:6" s="220" customFormat="1" ht="13.2" x14ac:dyDescent="0.3">
      <c r="A435" s="96">
        <f t="shared" si="31"/>
        <v>9.8000000000000007</v>
      </c>
      <c r="B435" s="31" t="s">
        <v>297</v>
      </c>
      <c r="C435" s="205">
        <v>5</v>
      </c>
      <c r="D435" s="168" t="s">
        <v>14</v>
      </c>
      <c r="E435" s="313"/>
      <c r="F435" s="350">
        <f t="shared" si="29"/>
        <v>0</v>
      </c>
    </row>
    <row r="436" spans="1:6" s="220" customFormat="1" ht="13.2" x14ac:dyDescent="0.3">
      <c r="A436" s="96">
        <f t="shared" si="31"/>
        <v>9.9</v>
      </c>
      <c r="B436" s="31" t="s">
        <v>298</v>
      </c>
      <c r="C436" s="205">
        <v>4</v>
      </c>
      <c r="D436" s="168" t="s">
        <v>14</v>
      </c>
      <c r="E436" s="313"/>
      <c r="F436" s="350">
        <f t="shared" si="29"/>
        <v>0</v>
      </c>
    </row>
    <row r="437" spans="1:6" s="220" customFormat="1" ht="39.6" x14ac:dyDescent="0.3">
      <c r="A437" s="109">
        <v>10.1</v>
      </c>
      <c r="B437" s="252" t="s">
        <v>299</v>
      </c>
      <c r="C437" s="104">
        <v>1</v>
      </c>
      <c r="D437" s="168" t="s">
        <v>14</v>
      </c>
      <c r="E437" s="318"/>
      <c r="F437" s="350">
        <f t="shared" si="29"/>
        <v>0</v>
      </c>
    </row>
    <row r="438" spans="1:6" s="220" customFormat="1" ht="13.2" x14ac:dyDescent="0.3">
      <c r="A438" s="109">
        <v>10.11</v>
      </c>
      <c r="B438" s="31" t="s">
        <v>300</v>
      </c>
      <c r="C438" s="205">
        <v>2</v>
      </c>
      <c r="D438" s="168" t="s">
        <v>14</v>
      </c>
      <c r="E438" s="313"/>
      <c r="F438" s="350">
        <f t="shared" si="29"/>
        <v>0</v>
      </c>
    </row>
    <row r="439" spans="1:6" s="220" customFormat="1" ht="13.2" x14ac:dyDescent="0.3">
      <c r="A439" s="109">
        <v>10.119999999999999</v>
      </c>
      <c r="B439" s="31" t="s">
        <v>301</v>
      </c>
      <c r="C439" s="205">
        <v>1</v>
      </c>
      <c r="D439" s="168" t="s">
        <v>14</v>
      </c>
      <c r="E439" s="315"/>
      <c r="F439" s="350">
        <f t="shared" si="29"/>
        <v>0</v>
      </c>
    </row>
    <row r="440" spans="1:6" s="220" customFormat="1" ht="26.4" x14ac:dyDescent="0.3">
      <c r="A440" s="109">
        <v>10.130000000000001</v>
      </c>
      <c r="B440" s="31" t="s">
        <v>302</v>
      </c>
      <c r="C440" s="205">
        <v>1</v>
      </c>
      <c r="D440" s="168" t="s">
        <v>14</v>
      </c>
      <c r="E440" s="313"/>
      <c r="F440" s="350">
        <f t="shared" si="29"/>
        <v>0</v>
      </c>
    </row>
    <row r="441" spans="1:6" s="220" customFormat="1" ht="26.4" x14ac:dyDescent="0.3">
      <c r="A441" s="109">
        <v>10.14</v>
      </c>
      <c r="B441" s="31" t="s">
        <v>567</v>
      </c>
      <c r="C441" s="205">
        <v>1</v>
      </c>
      <c r="D441" s="168" t="s">
        <v>14</v>
      </c>
      <c r="E441" s="313"/>
      <c r="F441" s="350">
        <f t="shared" si="29"/>
        <v>0</v>
      </c>
    </row>
    <row r="442" spans="1:6" s="220" customFormat="1" ht="13.2" x14ac:dyDescent="0.3">
      <c r="A442" s="109">
        <v>10.15</v>
      </c>
      <c r="B442" s="31" t="s">
        <v>303</v>
      </c>
      <c r="C442" s="205">
        <v>8</v>
      </c>
      <c r="D442" s="168" t="s">
        <v>14</v>
      </c>
      <c r="E442" s="313"/>
      <c r="F442" s="350">
        <f t="shared" si="29"/>
        <v>0</v>
      </c>
    </row>
    <row r="443" spans="1:6" s="220" customFormat="1" ht="13.2" x14ac:dyDescent="0.3">
      <c r="A443" s="109">
        <v>10.16</v>
      </c>
      <c r="B443" s="31" t="s">
        <v>283</v>
      </c>
      <c r="C443" s="205">
        <v>1</v>
      </c>
      <c r="D443" s="168" t="s">
        <v>14</v>
      </c>
      <c r="E443" s="315"/>
      <c r="F443" s="350">
        <f t="shared" si="29"/>
        <v>0</v>
      </c>
    </row>
    <row r="444" spans="1:6" s="220" customFormat="1" ht="13.2" x14ac:dyDescent="0.3">
      <c r="A444" s="110"/>
      <c r="B444" s="91"/>
      <c r="C444" s="205"/>
      <c r="D444" s="206"/>
      <c r="E444" s="313"/>
      <c r="F444" s="350">
        <f t="shared" si="29"/>
        <v>0</v>
      </c>
    </row>
    <row r="445" spans="1:6" s="220" customFormat="1" ht="13.2" x14ac:dyDescent="0.3">
      <c r="A445" s="92">
        <v>11</v>
      </c>
      <c r="B445" s="101" t="s">
        <v>304</v>
      </c>
      <c r="C445" s="205"/>
      <c r="D445" s="206"/>
      <c r="E445" s="313"/>
      <c r="F445" s="350">
        <f t="shared" si="29"/>
        <v>0</v>
      </c>
    </row>
    <row r="446" spans="1:6" s="220" customFormat="1" ht="13.2" x14ac:dyDescent="0.3">
      <c r="A446" s="94">
        <v>11.1</v>
      </c>
      <c r="B446" s="83" t="s">
        <v>305</v>
      </c>
      <c r="C446" s="104">
        <v>1</v>
      </c>
      <c r="D446" s="168" t="s">
        <v>14</v>
      </c>
      <c r="E446" s="318"/>
      <c r="F446" s="350">
        <f t="shared" ref="F446:F455" si="32">ROUND(C446*E446,2)</f>
        <v>0</v>
      </c>
    </row>
    <row r="447" spans="1:6" s="220" customFormat="1" ht="26.25" customHeight="1" x14ac:dyDescent="0.3">
      <c r="A447" s="111">
        <v>11.2</v>
      </c>
      <c r="B447" s="100" t="s">
        <v>306</v>
      </c>
      <c r="C447" s="205">
        <v>1</v>
      </c>
      <c r="D447" s="206" t="s">
        <v>5</v>
      </c>
      <c r="E447" s="313"/>
      <c r="F447" s="350">
        <f t="shared" si="32"/>
        <v>0</v>
      </c>
    </row>
    <row r="448" spans="1:6" s="220" customFormat="1" ht="13.2" x14ac:dyDescent="0.3">
      <c r="A448" s="94">
        <v>11.3</v>
      </c>
      <c r="B448" s="91" t="s">
        <v>307</v>
      </c>
      <c r="C448" s="205">
        <v>41</v>
      </c>
      <c r="D448" s="206" t="s">
        <v>3</v>
      </c>
      <c r="E448" s="313"/>
      <c r="F448" s="350">
        <f t="shared" si="32"/>
        <v>0</v>
      </c>
    </row>
    <row r="449" spans="1:6" s="220" customFormat="1" ht="13.2" x14ac:dyDescent="0.3">
      <c r="A449" s="94">
        <v>11.4</v>
      </c>
      <c r="B449" s="91" t="s">
        <v>308</v>
      </c>
      <c r="C449" s="205">
        <v>6</v>
      </c>
      <c r="D449" s="168" t="s">
        <v>14</v>
      </c>
      <c r="E449" s="313"/>
      <c r="F449" s="350">
        <f t="shared" si="32"/>
        <v>0</v>
      </c>
    </row>
    <row r="450" spans="1:6" s="220" customFormat="1" ht="13.2" x14ac:dyDescent="0.3">
      <c r="A450" s="94">
        <v>11.5</v>
      </c>
      <c r="B450" s="91" t="s">
        <v>309</v>
      </c>
      <c r="C450" s="205">
        <v>1</v>
      </c>
      <c r="D450" s="206" t="s">
        <v>5</v>
      </c>
      <c r="E450" s="313"/>
      <c r="F450" s="350">
        <f t="shared" si="32"/>
        <v>0</v>
      </c>
    </row>
    <row r="451" spans="1:6" s="220" customFormat="1" ht="13.2" x14ac:dyDescent="0.3">
      <c r="A451" s="94"/>
      <c r="B451" s="91"/>
      <c r="C451" s="205"/>
      <c r="D451" s="206"/>
      <c r="E451" s="313"/>
      <c r="F451" s="350">
        <f t="shared" si="32"/>
        <v>0</v>
      </c>
    </row>
    <row r="452" spans="1:6" s="220" customFormat="1" ht="13.2" x14ac:dyDescent="0.3">
      <c r="A452" s="112">
        <v>12</v>
      </c>
      <c r="B452" s="113" t="s">
        <v>310</v>
      </c>
      <c r="C452" s="104"/>
      <c r="D452" s="105"/>
      <c r="E452" s="318"/>
      <c r="F452" s="350">
        <f t="shared" si="32"/>
        <v>0</v>
      </c>
    </row>
    <row r="453" spans="1:6" s="220" customFormat="1" ht="13.2" x14ac:dyDescent="0.3">
      <c r="A453" s="114">
        <v>12.1</v>
      </c>
      <c r="B453" s="115" t="s">
        <v>311</v>
      </c>
      <c r="C453" s="104">
        <v>25.82</v>
      </c>
      <c r="D453" s="105" t="s">
        <v>312</v>
      </c>
      <c r="E453" s="116"/>
      <c r="F453" s="350">
        <f t="shared" si="32"/>
        <v>0</v>
      </c>
    </row>
    <row r="454" spans="1:6" s="220" customFormat="1" ht="13.2" x14ac:dyDescent="0.3">
      <c r="A454" s="94"/>
      <c r="B454" s="91"/>
      <c r="C454" s="205"/>
      <c r="D454" s="206"/>
      <c r="E454" s="313"/>
      <c r="F454" s="350">
        <f t="shared" si="32"/>
        <v>0</v>
      </c>
    </row>
    <row r="455" spans="1:6" s="220" customFormat="1" ht="13.2" x14ac:dyDescent="0.3">
      <c r="A455" s="210" t="s">
        <v>453</v>
      </c>
      <c r="B455" s="117" t="s">
        <v>455</v>
      </c>
      <c r="C455" s="207"/>
      <c r="D455" s="197"/>
      <c r="E455" s="320"/>
      <c r="F455" s="350">
        <f t="shared" si="32"/>
        <v>0</v>
      </c>
    </row>
    <row r="456" spans="1:6" s="220" customFormat="1" ht="13.2" x14ac:dyDescent="0.3">
      <c r="A456" s="90"/>
      <c r="B456" s="91"/>
      <c r="C456" s="205"/>
      <c r="D456" s="206"/>
      <c r="E456" s="313"/>
      <c r="F456" s="350">
        <f t="shared" ref="F456:F483" si="33">ROUND(C456*E456,2)</f>
        <v>0</v>
      </c>
    </row>
    <row r="457" spans="1:6" s="220" customFormat="1" ht="13.2" x14ac:dyDescent="0.3">
      <c r="A457" s="92">
        <v>1</v>
      </c>
      <c r="B457" s="101" t="s">
        <v>259</v>
      </c>
      <c r="C457" s="205">
        <v>33.200000000000003</v>
      </c>
      <c r="D457" s="206" t="s">
        <v>3</v>
      </c>
      <c r="E457" s="313"/>
      <c r="F457" s="350">
        <f t="shared" ref="F457:F477" si="34">ROUND(C457*E457,2)</f>
        <v>0</v>
      </c>
    </row>
    <row r="458" spans="1:6" s="220" customFormat="1" ht="13.2" x14ac:dyDescent="0.3">
      <c r="A458" s="93"/>
      <c r="B458" s="91"/>
      <c r="C458" s="205"/>
      <c r="D458" s="206"/>
      <c r="E458" s="313"/>
      <c r="F458" s="350">
        <f t="shared" si="34"/>
        <v>0</v>
      </c>
    </row>
    <row r="459" spans="1:6" s="220" customFormat="1" ht="13.2" x14ac:dyDescent="0.3">
      <c r="A459" s="92">
        <v>2</v>
      </c>
      <c r="B459" s="152" t="s">
        <v>260</v>
      </c>
      <c r="C459" s="205"/>
      <c r="D459" s="206"/>
      <c r="E459" s="313"/>
      <c r="F459" s="350">
        <f t="shared" si="34"/>
        <v>0</v>
      </c>
    </row>
    <row r="460" spans="1:6" s="220" customFormat="1" ht="14.25" customHeight="1" x14ac:dyDescent="0.3">
      <c r="A460" s="94">
        <v>2.1</v>
      </c>
      <c r="B460" s="57" t="s">
        <v>105</v>
      </c>
      <c r="C460" s="205">
        <v>215.83</v>
      </c>
      <c r="D460" s="206" t="s">
        <v>106</v>
      </c>
      <c r="E460" s="313"/>
      <c r="F460" s="350">
        <f t="shared" si="34"/>
        <v>0</v>
      </c>
    </row>
    <row r="461" spans="1:6" s="220" customFormat="1" ht="13.2" x14ac:dyDescent="0.3">
      <c r="A461" s="94">
        <v>2.2000000000000002</v>
      </c>
      <c r="B461" s="91" t="s">
        <v>262</v>
      </c>
      <c r="C461" s="205">
        <v>143.33000000000001</v>
      </c>
      <c r="D461" s="206" t="s">
        <v>109</v>
      </c>
      <c r="E461" s="313"/>
      <c r="F461" s="350">
        <f t="shared" si="34"/>
        <v>0</v>
      </c>
    </row>
    <row r="462" spans="1:6" s="220" customFormat="1" ht="26.4" x14ac:dyDescent="0.3">
      <c r="A462" s="94">
        <v>2.2999999999999998</v>
      </c>
      <c r="B462" s="66" t="s">
        <v>313</v>
      </c>
      <c r="C462" s="205">
        <v>94.25</v>
      </c>
      <c r="D462" s="206" t="s">
        <v>63</v>
      </c>
      <c r="E462" s="313"/>
      <c r="F462" s="350">
        <f t="shared" si="34"/>
        <v>0</v>
      </c>
    </row>
    <row r="463" spans="1:6" s="220" customFormat="1" ht="13.2" x14ac:dyDescent="0.3">
      <c r="A463" s="94"/>
      <c r="B463" s="152"/>
      <c r="C463" s="205"/>
      <c r="D463" s="206"/>
      <c r="E463" s="313"/>
      <c r="F463" s="350">
        <f t="shared" si="34"/>
        <v>0</v>
      </c>
    </row>
    <row r="464" spans="1:6" s="220" customFormat="1" ht="13.2" x14ac:dyDescent="0.3">
      <c r="A464" s="92">
        <v>3</v>
      </c>
      <c r="B464" s="95" t="s">
        <v>314</v>
      </c>
      <c r="C464" s="205"/>
      <c r="D464" s="206"/>
      <c r="E464" s="313"/>
      <c r="F464" s="350">
        <f t="shared" si="34"/>
        <v>0</v>
      </c>
    </row>
    <row r="465" spans="1:6" s="220" customFormat="1" ht="13.2" x14ac:dyDescent="0.3">
      <c r="A465" s="96">
        <v>3.1</v>
      </c>
      <c r="B465" s="100" t="s">
        <v>315</v>
      </c>
      <c r="C465" s="205">
        <v>4.76</v>
      </c>
      <c r="D465" s="206" t="s">
        <v>113</v>
      </c>
      <c r="E465" s="313"/>
      <c r="F465" s="350">
        <f t="shared" si="34"/>
        <v>0</v>
      </c>
    </row>
    <row r="466" spans="1:6" s="220" customFormat="1" ht="13.2" x14ac:dyDescent="0.3">
      <c r="A466" s="96">
        <v>3.2</v>
      </c>
      <c r="B466" s="100" t="s">
        <v>316</v>
      </c>
      <c r="C466" s="205">
        <v>28.55</v>
      </c>
      <c r="D466" s="206" t="s">
        <v>113</v>
      </c>
      <c r="E466" s="313"/>
      <c r="F466" s="350">
        <f t="shared" si="34"/>
        <v>0</v>
      </c>
    </row>
    <row r="467" spans="1:6" s="220" customFormat="1" ht="13.2" x14ac:dyDescent="0.3">
      <c r="A467" s="96">
        <v>3.3</v>
      </c>
      <c r="B467" s="100" t="s">
        <v>317</v>
      </c>
      <c r="C467" s="205">
        <v>36.46</v>
      </c>
      <c r="D467" s="206" t="s">
        <v>113</v>
      </c>
      <c r="E467" s="313"/>
      <c r="F467" s="350">
        <f t="shared" si="34"/>
        <v>0</v>
      </c>
    </row>
    <row r="468" spans="1:6" s="220" customFormat="1" ht="13.2" x14ac:dyDescent="0.3">
      <c r="A468" s="96">
        <v>3.4</v>
      </c>
      <c r="B468" s="100" t="s">
        <v>318</v>
      </c>
      <c r="C468" s="205">
        <v>20.149999999999999</v>
      </c>
      <c r="D468" s="206" t="s">
        <v>113</v>
      </c>
      <c r="E468" s="313"/>
      <c r="F468" s="350">
        <f t="shared" si="34"/>
        <v>0</v>
      </c>
    </row>
    <row r="469" spans="1:6" s="220" customFormat="1" ht="13.2" x14ac:dyDescent="0.3">
      <c r="A469" s="96">
        <v>3.5</v>
      </c>
      <c r="B469" s="100" t="s">
        <v>319</v>
      </c>
      <c r="C469" s="205">
        <v>16.170000000000002</v>
      </c>
      <c r="D469" s="206" t="s">
        <v>113</v>
      </c>
      <c r="E469" s="313"/>
      <c r="F469" s="350">
        <f t="shared" si="34"/>
        <v>0</v>
      </c>
    </row>
    <row r="470" spans="1:6" s="220" customFormat="1" ht="13.2" x14ac:dyDescent="0.3">
      <c r="A470" s="96">
        <v>3.6</v>
      </c>
      <c r="B470" s="100" t="s">
        <v>320</v>
      </c>
      <c r="C470" s="205">
        <v>5.94</v>
      </c>
      <c r="D470" s="206" t="s">
        <v>113</v>
      </c>
      <c r="E470" s="116"/>
      <c r="F470" s="350">
        <f t="shared" si="34"/>
        <v>0</v>
      </c>
    </row>
    <row r="471" spans="1:6" s="220" customFormat="1" ht="13.2" x14ac:dyDescent="0.3">
      <c r="A471" s="96"/>
      <c r="B471" s="100"/>
      <c r="C471" s="205"/>
      <c r="D471" s="206"/>
      <c r="E471" s="313"/>
      <c r="F471" s="350">
        <f t="shared" si="34"/>
        <v>0</v>
      </c>
    </row>
    <row r="472" spans="1:6" s="220" customFormat="1" ht="13.2" x14ac:dyDescent="0.3">
      <c r="A472" s="92">
        <v>4</v>
      </c>
      <c r="B472" s="95" t="s">
        <v>237</v>
      </c>
      <c r="C472" s="205"/>
      <c r="D472" s="206"/>
      <c r="E472" s="313"/>
      <c r="F472" s="350">
        <f t="shared" si="34"/>
        <v>0</v>
      </c>
    </row>
    <row r="473" spans="1:6" s="220" customFormat="1" ht="13.2" x14ac:dyDescent="0.3">
      <c r="A473" s="96">
        <v>4.0999999999999996</v>
      </c>
      <c r="B473" s="100" t="s">
        <v>213</v>
      </c>
      <c r="C473" s="205">
        <v>283.60000000000002</v>
      </c>
      <c r="D473" s="206" t="s">
        <v>123</v>
      </c>
      <c r="E473" s="313"/>
      <c r="F473" s="350">
        <f t="shared" si="34"/>
        <v>0</v>
      </c>
    </row>
    <row r="474" spans="1:6" s="220" customFormat="1" ht="13.2" x14ac:dyDescent="0.3">
      <c r="A474" s="94">
        <v>4.2</v>
      </c>
      <c r="B474" s="100" t="s">
        <v>122</v>
      </c>
      <c r="C474" s="205">
        <v>118.16</v>
      </c>
      <c r="D474" s="206" t="s">
        <v>123</v>
      </c>
      <c r="E474" s="313"/>
      <c r="F474" s="350">
        <f t="shared" si="34"/>
        <v>0</v>
      </c>
    </row>
    <row r="475" spans="1:6" s="220" customFormat="1" ht="13.2" x14ac:dyDescent="0.3">
      <c r="A475" s="96">
        <v>4.3</v>
      </c>
      <c r="B475" s="100" t="s">
        <v>178</v>
      </c>
      <c r="C475" s="205">
        <v>124.88</v>
      </c>
      <c r="D475" s="206" t="s">
        <v>123</v>
      </c>
      <c r="E475" s="313"/>
      <c r="F475" s="350">
        <f t="shared" si="34"/>
        <v>0</v>
      </c>
    </row>
    <row r="476" spans="1:6" s="220" customFormat="1" ht="13.2" x14ac:dyDescent="0.3">
      <c r="A476" s="94">
        <v>4.4000000000000004</v>
      </c>
      <c r="B476" s="100" t="s">
        <v>272</v>
      </c>
      <c r="C476" s="205">
        <v>81.42</v>
      </c>
      <c r="D476" s="206" t="s">
        <v>123</v>
      </c>
      <c r="E476" s="313"/>
      <c r="F476" s="350">
        <f t="shared" si="34"/>
        <v>0</v>
      </c>
    </row>
    <row r="477" spans="1:6" s="220" customFormat="1" ht="13.2" x14ac:dyDescent="0.3">
      <c r="A477" s="96">
        <v>4.5</v>
      </c>
      <c r="B477" s="100" t="s">
        <v>321</v>
      </c>
      <c r="C477" s="205">
        <v>148.4</v>
      </c>
      <c r="D477" s="206" t="s">
        <v>3</v>
      </c>
      <c r="E477" s="313"/>
      <c r="F477" s="350">
        <f t="shared" si="34"/>
        <v>0</v>
      </c>
    </row>
    <row r="478" spans="1:6" s="220" customFormat="1" ht="13.2" x14ac:dyDescent="0.3">
      <c r="A478" s="94">
        <v>4.5999999999999996</v>
      </c>
      <c r="B478" s="100" t="s">
        <v>125</v>
      </c>
      <c r="C478" s="205">
        <v>55.5</v>
      </c>
      <c r="D478" s="206" t="s">
        <v>123</v>
      </c>
      <c r="E478" s="313"/>
      <c r="F478" s="350">
        <f t="shared" si="33"/>
        <v>0</v>
      </c>
    </row>
    <row r="479" spans="1:6" s="220" customFormat="1" ht="13.2" x14ac:dyDescent="0.3">
      <c r="A479" s="96">
        <v>4.7</v>
      </c>
      <c r="B479" s="100" t="s">
        <v>322</v>
      </c>
      <c r="C479" s="205">
        <v>44.6</v>
      </c>
      <c r="D479" s="206" t="s">
        <v>3</v>
      </c>
      <c r="E479" s="313"/>
      <c r="F479" s="350">
        <f t="shared" si="33"/>
        <v>0</v>
      </c>
    </row>
    <row r="480" spans="1:6" s="220" customFormat="1" ht="13.2" x14ac:dyDescent="0.3">
      <c r="A480" s="102"/>
      <c r="B480" s="101"/>
      <c r="C480" s="205"/>
      <c r="D480" s="206"/>
      <c r="E480" s="313"/>
      <c r="F480" s="350">
        <f t="shared" si="33"/>
        <v>0</v>
      </c>
    </row>
    <row r="481" spans="1:6" s="220" customFormat="1" ht="13.2" x14ac:dyDescent="0.3">
      <c r="A481" s="92">
        <v>5</v>
      </c>
      <c r="B481" s="91" t="s">
        <v>470</v>
      </c>
      <c r="C481" s="205">
        <v>1</v>
      </c>
      <c r="D481" s="168" t="s">
        <v>14</v>
      </c>
      <c r="E481" s="313"/>
      <c r="F481" s="350">
        <f t="shared" si="33"/>
        <v>0</v>
      </c>
    </row>
    <row r="482" spans="1:6" s="220" customFormat="1" ht="13.2" x14ac:dyDescent="0.3">
      <c r="A482" s="92"/>
      <c r="B482" s="91"/>
      <c r="C482" s="205"/>
      <c r="D482" s="168"/>
      <c r="E482" s="313"/>
      <c r="F482" s="350"/>
    </row>
    <row r="483" spans="1:6" s="220" customFormat="1" ht="13.2" x14ac:dyDescent="0.3">
      <c r="A483" s="92">
        <v>6</v>
      </c>
      <c r="B483" s="91" t="s">
        <v>476</v>
      </c>
      <c r="C483" s="205">
        <v>1</v>
      </c>
      <c r="D483" s="168" t="s">
        <v>14</v>
      </c>
      <c r="E483" s="313"/>
      <c r="F483" s="350">
        <f t="shared" si="33"/>
        <v>0</v>
      </c>
    </row>
    <row r="484" spans="1:6" s="220" customFormat="1" ht="13.2" x14ac:dyDescent="0.3">
      <c r="A484" s="59"/>
      <c r="B484" s="174" t="s">
        <v>457</v>
      </c>
      <c r="C484" s="175"/>
      <c r="D484" s="176"/>
      <c r="E484" s="177"/>
      <c r="F484" s="357">
        <f>SUM(F382:F483)</f>
        <v>0</v>
      </c>
    </row>
    <row r="485" spans="1:6" s="220" customFormat="1" ht="13.2" x14ac:dyDescent="0.3">
      <c r="A485" s="235"/>
      <c r="B485" s="236"/>
      <c r="C485" s="237"/>
      <c r="D485" s="238"/>
      <c r="E485" s="116"/>
      <c r="F485" s="359"/>
    </row>
    <row r="486" spans="1:6" s="220" customFormat="1" ht="26.4" x14ac:dyDescent="0.3">
      <c r="A486" s="208" t="s">
        <v>458</v>
      </c>
      <c r="B486" s="16" t="s">
        <v>515</v>
      </c>
      <c r="C486" s="17"/>
      <c r="D486" s="17"/>
      <c r="E486" s="296"/>
      <c r="F486" s="359"/>
    </row>
    <row r="487" spans="1:6" s="220" customFormat="1" ht="13.2" x14ac:dyDescent="0.3">
      <c r="A487" s="208"/>
      <c r="B487" s="16"/>
      <c r="C487" s="17"/>
      <c r="D487" s="17"/>
      <c r="E487" s="296"/>
      <c r="F487" s="359"/>
    </row>
    <row r="488" spans="1:6" s="220" customFormat="1" ht="13.2" x14ac:dyDescent="0.3">
      <c r="A488" s="152">
        <v>1</v>
      </c>
      <c r="B488" s="152" t="s">
        <v>78</v>
      </c>
      <c r="C488" s="147">
        <v>1906.8</v>
      </c>
      <c r="D488" s="118" t="s">
        <v>3</v>
      </c>
      <c r="E488" s="116"/>
      <c r="F488" s="352">
        <f t="shared" ref="F488:F511" si="35">ROUND(C488*E488,2)</f>
        <v>0</v>
      </c>
    </row>
    <row r="489" spans="1:6" s="220" customFormat="1" ht="13.2" x14ac:dyDescent="0.3">
      <c r="A489" s="83"/>
      <c r="B489" s="250"/>
      <c r="C489" s="147"/>
      <c r="D489" s="118"/>
      <c r="E489" s="116"/>
      <c r="F489" s="352">
        <f t="shared" si="35"/>
        <v>0</v>
      </c>
    </row>
    <row r="490" spans="1:6" s="220" customFormat="1" ht="13.2" x14ac:dyDescent="0.3">
      <c r="A490" s="152">
        <v>2</v>
      </c>
      <c r="B490" s="251" t="s">
        <v>4</v>
      </c>
      <c r="C490" s="147"/>
      <c r="D490" s="118"/>
      <c r="E490" s="116"/>
      <c r="F490" s="352">
        <f t="shared" si="35"/>
        <v>0</v>
      </c>
    </row>
    <row r="491" spans="1:6" s="220" customFormat="1" x14ac:dyDescent="0.3">
      <c r="A491" s="83">
        <f>+A490+0.1</f>
        <v>2.1</v>
      </c>
      <c r="B491" s="31" t="s">
        <v>15</v>
      </c>
      <c r="C491" s="147">
        <v>6294.23</v>
      </c>
      <c r="D491" s="118" t="s">
        <v>45</v>
      </c>
      <c r="E491" s="116"/>
      <c r="F491" s="352">
        <f t="shared" si="35"/>
        <v>0</v>
      </c>
    </row>
    <row r="492" spans="1:6" s="220" customFormat="1" x14ac:dyDescent="0.3">
      <c r="A492" s="83">
        <f t="shared" ref="A492:A495" si="36">+A491+0.1</f>
        <v>2.2000000000000002</v>
      </c>
      <c r="B492" s="83" t="s">
        <v>16</v>
      </c>
      <c r="C492" s="147">
        <v>2510.8200000000002</v>
      </c>
      <c r="D492" s="118" t="s">
        <v>51</v>
      </c>
      <c r="E492" s="116"/>
      <c r="F492" s="352">
        <f t="shared" si="35"/>
        <v>0</v>
      </c>
    </row>
    <row r="493" spans="1:6" s="220" customFormat="1" x14ac:dyDescent="0.3">
      <c r="A493" s="83">
        <f t="shared" si="36"/>
        <v>2.2999999999999998</v>
      </c>
      <c r="B493" s="83" t="s">
        <v>81</v>
      </c>
      <c r="C493" s="147">
        <v>251.08</v>
      </c>
      <c r="D493" s="118" t="s">
        <v>45</v>
      </c>
      <c r="E493" s="116"/>
      <c r="F493" s="352">
        <f t="shared" si="35"/>
        <v>0</v>
      </c>
    </row>
    <row r="494" spans="1:6" s="220" customFormat="1" ht="26.4" x14ac:dyDescent="0.3">
      <c r="A494" s="83">
        <f t="shared" si="36"/>
        <v>2.4</v>
      </c>
      <c r="B494" s="252" t="s">
        <v>17</v>
      </c>
      <c r="C494" s="147">
        <v>5212.42</v>
      </c>
      <c r="D494" s="118" t="s">
        <v>45</v>
      </c>
      <c r="E494" s="116"/>
      <c r="F494" s="352">
        <f t="shared" si="35"/>
        <v>0</v>
      </c>
    </row>
    <row r="495" spans="1:6" s="220" customFormat="1" ht="26.4" x14ac:dyDescent="0.3">
      <c r="A495" s="83">
        <f t="shared" si="36"/>
        <v>2.5</v>
      </c>
      <c r="B495" s="252" t="s">
        <v>18</v>
      </c>
      <c r="C495" s="147">
        <v>1298.17</v>
      </c>
      <c r="D495" s="118" t="s">
        <v>45</v>
      </c>
      <c r="E495" s="116"/>
      <c r="F495" s="352">
        <f t="shared" si="35"/>
        <v>0</v>
      </c>
    </row>
    <row r="496" spans="1:6" s="220" customFormat="1" ht="13.2" x14ac:dyDescent="0.3">
      <c r="A496" s="83"/>
      <c r="B496" s="250"/>
      <c r="C496" s="147"/>
      <c r="D496" s="118"/>
      <c r="E496" s="116"/>
      <c r="F496" s="352">
        <f t="shared" si="35"/>
        <v>0</v>
      </c>
    </row>
    <row r="497" spans="1:6" s="220" customFormat="1" ht="13.2" x14ac:dyDescent="0.3">
      <c r="A497" s="152">
        <v>3</v>
      </c>
      <c r="B497" s="251" t="s">
        <v>39</v>
      </c>
      <c r="C497" s="147"/>
      <c r="D497" s="118"/>
      <c r="E497" s="116"/>
      <c r="F497" s="352">
        <f t="shared" si="35"/>
        <v>0</v>
      </c>
    </row>
    <row r="498" spans="1:6" s="220" customFormat="1" ht="26.4" x14ac:dyDescent="0.3">
      <c r="A498" s="83">
        <f>+A497+0.1</f>
        <v>3.1</v>
      </c>
      <c r="B498" s="249" t="s">
        <v>560</v>
      </c>
      <c r="C498" s="248">
        <v>2002.14</v>
      </c>
      <c r="D498" s="253" t="s">
        <v>3</v>
      </c>
      <c r="E498" s="321"/>
      <c r="F498" s="363">
        <f t="shared" si="35"/>
        <v>0</v>
      </c>
    </row>
    <row r="499" spans="1:6" s="220" customFormat="1" ht="13.2" x14ac:dyDescent="0.3">
      <c r="A499" s="83"/>
      <c r="B499" s="31"/>
      <c r="C499" s="147"/>
      <c r="D499" s="118"/>
      <c r="E499" s="116"/>
      <c r="F499" s="352">
        <f t="shared" si="35"/>
        <v>0</v>
      </c>
    </row>
    <row r="500" spans="1:6" s="220" customFormat="1" ht="13.2" x14ac:dyDescent="0.3">
      <c r="A500" s="152">
        <v>6</v>
      </c>
      <c r="B500" s="251" t="s">
        <v>40</v>
      </c>
      <c r="C500" s="147"/>
      <c r="D500" s="118"/>
      <c r="E500" s="116"/>
      <c r="F500" s="352">
        <f t="shared" si="35"/>
        <v>0</v>
      </c>
    </row>
    <row r="501" spans="1:6" s="220" customFormat="1" ht="13.2" x14ac:dyDescent="0.3">
      <c r="A501" s="83">
        <v>6.1</v>
      </c>
      <c r="B501" s="66" t="s">
        <v>481</v>
      </c>
      <c r="C501" s="147">
        <v>1906.8</v>
      </c>
      <c r="D501" s="118" t="s">
        <v>3</v>
      </c>
      <c r="E501" s="116"/>
      <c r="F501" s="352">
        <f t="shared" si="35"/>
        <v>0</v>
      </c>
    </row>
    <row r="502" spans="1:6" s="220" customFormat="1" ht="13.2" x14ac:dyDescent="0.3">
      <c r="A502" s="83"/>
      <c r="B502" s="66"/>
      <c r="C502" s="147"/>
      <c r="D502" s="118"/>
      <c r="E502" s="116"/>
      <c r="F502" s="352">
        <f t="shared" si="35"/>
        <v>0</v>
      </c>
    </row>
    <row r="503" spans="1:6" s="220" customFormat="1" ht="26.4" x14ac:dyDescent="0.3">
      <c r="A503" s="152">
        <v>8</v>
      </c>
      <c r="B503" s="254" t="s">
        <v>49</v>
      </c>
      <c r="C503" s="147"/>
      <c r="D503" s="118"/>
      <c r="E503" s="116"/>
      <c r="F503" s="352">
        <f t="shared" si="35"/>
        <v>0</v>
      </c>
    </row>
    <row r="504" spans="1:6" s="220" customFormat="1" ht="13.2" x14ac:dyDescent="0.3">
      <c r="A504" s="83">
        <f>+A503+0.1</f>
        <v>8.1</v>
      </c>
      <c r="B504" s="66" t="s">
        <v>70</v>
      </c>
      <c r="C504" s="147">
        <v>3</v>
      </c>
      <c r="D504" s="118" t="s">
        <v>14</v>
      </c>
      <c r="E504" s="116"/>
      <c r="F504" s="352">
        <f t="shared" si="35"/>
        <v>0</v>
      </c>
    </row>
    <row r="505" spans="1:6" s="220" customFormat="1" ht="13.2" x14ac:dyDescent="0.3">
      <c r="A505" s="83">
        <f>+A504+0.1</f>
        <v>8.1999999999999993</v>
      </c>
      <c r="B505" s="66" t="s">
        <v>75</v>
      </c>
      <c r="C505" s="147">
        <v>8</v>
      </c>
      <c r="D505" s="118" t="s">
        <v>14</v>
      </c>
      <c r="E505" s="116"/>
      <c r="F505" s="352">
        <f t="shared" si="35"/>
        <v>0</v>
      </c>
    </row>
    <row r="506" spans="1:6" s="220" customFormat="1" ht="13.2" x14ac:dyDescent="0.3">
      <c r="A506" s="83">
        <f t="shared" ref="A506:A509" si="37">+A505+0.1</f>
        <v>8.3000000000000007</v>
      </c>
      <c r="B506" s="66" t="s">
        <v>71</v>
      </c>
      <c r="C506" s="147">
        <v>6</v>
      </c>
      <c r="D506" s="118" t="s">
        <v>14</v>
      </c>
      <c r="E506" s="116"/>
      <c r="F506" s="352">
        <f t="shared" si="35"/>
        <v>0</v>
      </c>
    </row>
    <row r="507" spans="1:6" s="220" customFormat="1" ht="13.2" x14ac:dyDescent="0.3">
      <c r="A507" s="83">
        <f t="shared" si="37"/>
        <v>8.4</v>
      </c>
      <c r="B507" s="66" t="s">
        <v>72</v>
      </c>
      <c r="C507" s="147">
        <v>3</v>
      </c>
      <c r="D507" s="118" t="s">
        <v>14</v>
      </c>
      <c r="E507" s="116"/>
      <c r="F507" s="352">
        <f t="shared" si="35"/>
        <v>0</v>
      </c>
    </row>
    <row r="508" spans="1:6" s="220" customFormat="1" ht="13.2" x14ac:dyDescent="0.3">
      <c r="A508" s="83">
        <f t="shared" si="37"/>
        <v>8.5</v>
      </c>
      <c r="B508" s="66" t="s">
        <v>73</v>
      </c>
      <c r="C508" s="147">
        <v>4</v>
      </c>
      <c r="D508" s="118" t="s">
        <v>14</v>
      </c>
      <c r="E508" s="116"/>
      <c r="F508" s="352">
        <f t="shared" si="35"/>
        <v>0</v>
      </c>
    </row>
    <row r="509" spans="1:6" s="220" customFormat="1" ht="13.2" x14ac:dyDescent="0.3">
      <c r="A509" s="83">
        <f t="shared" si="37"/>
        <v>8.6</v>
      </c>
      <c r="B509" s="66" t="s">
        <v>74</v>
      </c>
      <c r="C509" s="147">
        <v>4</v>
      </c>
      <c r="D509" s="118" t="s">
        <v>14</v>
      </c>
      <c r="E509" s="116"/>
      <c r="F509" s="352">
        <f t="shared" si="35"/>
        <v>0</v>
      </c>
    </row>
    <row r="510" spans="1:6" s="220" customFormat="1" ht="13.2" x14ac:dyDescent="0.3">
      <c r="A510" s="83"/>
      <c r="B510" s="83"/>
      <c r="C510" s="147"/>
      <c r="D510" s="118"/>
      <c r="E510" s="116"/>
      <c r="F510" s="352">
        <f t="shared" si="35"/>
        <v>0</v>
      </c>
    </row>
    <row r="511" spans="1:6" s="220" customFormat="1" ht="26.4" x14ac:dyDescent="0.3">
      <c r="A511" s="152">
        <v>19</v>
      </c>
      <c r="B511" s="252" t="s">
        <v>573</v>
      </c>
      <c r="C511" s="147">
        <v>56501.38</v>
      </c>
      <c r="D511" s="118" t="s">
        <v>3</v>
      </c>
      <c r="E511" s="116"/>
      <c r="F511" s="352">
        <f t="shared" si="35"/>
        <v>0</v>
      </c>
    </row>
    <row r="512" spans="1:6" s="220" customFormat="1" ht="13.2" x14ac:dyDescent="0.3">
      <c r="A512" s="59"/>
      <c r="B512" s="174" t="s">
        <v>461</v>
      </c>
      <c r="C512" s="175"/>
      <c r="D512" s="176"/>
      <c r="E512" s="177"/>
      <c r="F512" s="357">
        <f>SUM(F487:F511)</f>
        <v>0</v>
      </c>
    </row>
    <row r="513" spans="1:6" s="220" customFormat="1" ht="13.2" x14ac:dyDescent="0.3">
      <c r="A513" s="235"/>
      <c r="B513" s="236"/>
      <c r="C513" s="237"/>
      <c r="D513" s="238"/>
      <c r="E513" s="116"/>
      <c r="F513" s="359"/>
    </row>
    <row r="514" spans="1:6" s="220" customFormat="1" ht="13.2" x14ac:dyDescent="0.3">
      <c r="A514" s="121" t="s">
        <v>462</v>
      </c>
      <c r="B514" s="76" t="s">
        <v>572</v>
      </c>
      <c r="C514" s="122"/>
      <c r="D514" s="123"/>
      <c r="E514" s="124"/>
      <c r="F514" s="364"/>
    </row>
    <row r="515" spans="1:6" s="220" customFormat="1" ht="13.2" x14ac:dyDescent="0.3">
      <c r="A515" s="123"/>
      <c r="B515" s="66"/>
      <c r="C515" s="122"/>
      <c r="D515" s="123"/>
      <c r="E515" s="124"/>
      <c r="F515" s="364"/>
    </row>
    <row r="516" spans="1:6" s="220" customFormat="1" ht="13.2" x14ac:dyDescent="0.3">
      <c r="A516" s="125">
        <v>1</v>
      </c>
      <c r="B516" s="76" t="s">
        <v>327</v>
      </c>
      <c r="C516" s="126">
        <v>1</v>
      </c>
      <c r="D516" s="168" t="s">
        <v>14</v>
      </c>
      <c r="E516" s="116"/>
      <c r="F516" s="350">
        <f t="shared" ref="F516:F534" si="38">ROUND(C516*E516,2)</f>
        <v>0</v>
      </c>
    </row>
    <row r="517" spans="1:6" s="220" customFormat="1" ht="13.2" x14ac:dyDescent="0.3">
      <c r="A517" s="123"/>
      <c r="B517" s="66"/>
      <c r="C517" s="122"/>
      <c r="D517" s="123"/>
      <c r="E517" s="124"/>
      <c r="F517" s="350">
        <f t="shared" si="38"/>
        <v>0</v>
      </c>
    </row>
    <row r="518" spans="1:6" s="220" customFormat="1" ht="13.2" x14ac:dyDescent="0.3">
      <c r="A518" s="127">
        <v>2</v>
      </c>
      <c r="B518" s="128" t="s">
        <v>104</v>
      </c>
      <c r="C518" s="129"/>
      <c r="D518" s="130"/>
      <c r="E518" s="124"/>
      <c r="F518" s="350">
        <f t="shared" si="38"/>
        <v>0</v>
      </c>
    </row>
    <row r="519" spans="1:6" s="220" customFormat="1" ht="13.2" x14ac:dyDescent="0.3">
      <c r="A519" s="131">
        <v>2.1</v>
      </c>
      <c r="B519" s="132" t="s">
        <v>328</v>
      </c>
      <c r="C519" s="129">
        <v>12.3</v>
      </c>
      <c r="D519" s="183" t="s">
        <v>106</v>
      </c>
      <c r="E519" s="116"/>
      <c r="F519" s="350">
        <f t="shared" si="38"/>
        <v>0</v>
      </c>
    </row>
    <row r="520" spans="1:6" s="220" customFormat="1" ht="13.2" x14ac:dyDescent="0.3">
      <c r="A520" s="131">
        <v>2.2000000000000002</v>
      </c>
      <c r="B520" s="133" t="s">
        <v>329</v>
      </c>
      <c r="C520" s="129">
        <v>4.16</v>
      </c>
      <c r="D520" s="183" t="s">
        <v>63</v>
      </c>
      <c r="E520" s="116"/>
      <c r="F520" s="350">
        <f t="shared" si="38"/>
        <v>0</v>
      </c>
    </row>
    <row r="521" spans="1:6" s="220" customFormat="1" ht="13.2" x14ac:dyDescent="0.3">
      <c r="A521" s="131">
        <v>2.2999999999999998</v>
      </c>
      <c r="B521" s="65" t="s">
        <v>251</v>
      </c>
      <c r="C521" s="129">
        <v>3.33</v>
      </c>
      <c r="D521" s="183" t="s">
        <v>109</v>
      </c>
      <c r="E521" s="116"/>
      <c r="F521" s="350">
        <f t="shared" si="38"/>
        <v>0</v>
      </c>
    </row>
    <row r="522" spans="1:6" s="220" customFormat="1" ht="26.4" x14ac:dyDescent="0.3">
      <c r="A522" s="131">
        <v>2.4</v>
      </c>
      <c r="B522" s="133" t="s">
        <v>330</v>
      </c>
      <c r="C522" s="129">
        <v>10.76</v>
      </c>
      <c r="D522" s="183" t="s">
        <v>63</v>
      </c>
      <c r="E522" s="116"/>
      <c r="F522" s="350">
        <f t="shared" si="38"/>
        <v>0</v>
      </c>
    </row>
    <row r="523" spans="1:6" s="220" customFormat="1" ht="13.2" x14ac:dyDescent="0.3">
      <c r="A523" s="134"/>
      <c r="B523" s="66"/>
      <c r="C523" s="122"/>
      <c r="D523" s="135"/>
      <c r="E523" s="124"/>
      <c r="F523" s="350">
        <f t="shared" si="38"/>
        <v>0</v>
      </c>
    </row>
    <row r="524" spans="1:6" s="220" customFormat="1" ht="15.6" x14ac:dyDescent="0.3">
      <c r="A524" s="136">
        <v>3</v>
      </c>
      <c r="B524" s="76" t="s">
        <v>565</v>
      </c>
      <c r="C524" s="126"/>
      <c r="D524" s="123"/>
      <c r="E524" s="124"/>
      <c r="F524" s="350">
        <f t="shared" si="38"/>
        <v>0</v>
      </c>
    </row>
    <row r="525" spans="1:6" s="239" customFormat="1" ht="13.2" x14ac:dyDescent="0.3">
      <c r="A525" s="134">
        <v>3.1</v>
      </c>
      <c r="B525" s="66" t="s">
        <v>331</v>
      </c>
      <c r="C525" s="122">
        <v>2.36</v>
      </c>
      <c r="D525" s="234" t="s">
        <v>113</v>
      </c>
      <c r="E525" s="116"/>
      <c r="F525" s="350">
        <f t="shared" si="38"/>
        <v>0</v>
      </c>
    </row>
    <row r="526" spans="1:6" s="239" customFormat="1" ht="13.2" x14ac:dyDescent="0.3">
      <c r="A526" s="134">
        <v>3.2</v>
      </c>
      <c r="B526" s="66" t="s">
        <v>332</v>
      </c>
      <c r="C526" s="122">
        <v>1.92</v>
      </c>
      <c r="D526" s="234" t="s">
        <v>113</v>
      </c>
      <c r="E526" s="116"/>
      <c r="F526" s="350">
        <f t="shared" si="38"/>
        <v>0</v>
      </c>
    </row>
    <row r="527" spans="1:6" s="239" customFormat="1" ht="13.2" x14ac:dyDescent="0.3">
      <c r="A527" s="134">
        <v>3.3</v>
      </c>
      <c r="B527" s="66" t="s">
        <v>333</v>
      </c>
      <c r="C527" s="122">
        <v>0.76</v>
      </c>
      <c r="D527" s="234" t="s">
        <v>113</v>
      </c>
      <c r="E527" s="116"/>
      <c r="F527" s="350">
        <f t="shared" si="38"/>
        <v>0</v>
      </c>
    </row>
    <row r="528" spans="1:6" s="220" customFormat="1" ht="13.2" x14ac:dyDescent="0.3">
      <c r="A528" s="134">
        <v>3.4</v>
      </c>
      <c r="B528" s="66" t="s">
        <v>334</v>
      </c>
      <c r="C528" s="122">
        <v>3.46</v>
      </c>
      <c r="D528" s="234" t="s">
        <v>113</v>
      </c>
      <c r="E528" s="116"/>
      <c r="F528" s="350">
        <f t="shared" si="38"/>
        <v>0</v>
      </c>
    </row>
    <row r="529" spans="1:6" s="220" customFormat="1" ht="13.2" x14ac:dyDescent="0.3">
      <c r="A529" s="66"/>
      <c r="B529" s="66"/>
      <c r="C529" s="122"/>
      <c r="D529" s="123"/>
      <c r="E529" s="124"/>
      <c r="F529" s="350">
        <f t="shared" si="38"/>
        <v>0</v>
      </c>
    </row>
    <row r="530" spans="1:6" s="220" customFormat="1" ht="13.2" x14ac:dyDescent="0.3">
      <c r="A530" s="136">
        <v>4</v>
      </c>
      <c r="B530" s="76" t="s">
        <v>477</v>
      </c>
      <c r="C530" s="126"/>
      <c r="D530" s="123"/>
      <c r="E530" s="124"/>
      <c r="F530" s="350">
        <f t="shared" si="38"/>
        <v>0</v>
      </c>
    </row>
    <row r="531" spans="1:6" s="220" customFormat="1" ht="13.2" x14ac:dyDescent="0.3">
      <c r="A531" s="134">
        <v>4.0999999999999996</v>
      </c>
      <c r="B531" s="66" t="s">
        <v>335</v>
      </c>
      <c r="C531" s="122">
        <v>6.5</v>
      </c>
      <c r="D531" s="234" t="s">
        <v>123</v>
      </c>
      <c r="E531" s="116"/>
      <c r="F531" s="350">
        <f t="shared" si="38"/>
        <v>0</v>
      </c>
    </row>
    <row r="532" spans="1:6" s="220" customFormat="1" ht="13.2" x14ac:dyDescent="0.3">
      <c r="A532" s="134">
        <v>4.2</v>
      </c>
      <c r="B532" s="83" t="s">
        <v>336</v>
      </c>
      <c r="C532" s="122">
        <v>51.3</v>
      </c>
      <c r="D532" s="135" t="s">
        <v>3</v>
      </c>
      <c r="E532" s="116"/>
      <c r="F532" s="350">
        <f t="shared" si="38"/>
        <v>0</v>
      </c>
    </row>
    <row r="533" spans="1:6" s="220" customFormat="1" ht="13.2" x14ac:dyDescent="0.3">
      <c r="A533" s="66"/>
      <c r="B533" s="66"/>
      <c r="C533" s="122"/>
      <c r="D533" s="123"/>
      <c r="E533" s="137"/>
      <c r="F533" s="350">
        <f t="shared" si="38"/>
        <v>0</v>
      </c>
    </row>
    <row r="534" spans="1:6" s="220" customFormat="1" ht="13.2" x14ac:dyDescent="0.3">
      <c r="A534" s="136">
        <v>5</v>
      </c>
      <c r="B534" s="211" t="s">
        <v>449</v>
      </c>
      <c r="C534" s="122">
        <v>1</v>
      </c>
      <c r="D534" s="168" t="s">
        <v>14</v>
      </c>
      <c r="E534" s="116"/>
      <c r="F534" s="350">
        <f t="shared" si="38"/>
        <v>0</v>
      </c>
    </row>
    <row r="535" spans="1:6" s="220" customFormat="1" ht="13.2" x14ac:dyDescent="0.3">
      <c r="A535" s="59"/>
      <c r="B535" s="174" t="s">
        <v>463</v>
      </c>
      <c r="C535" s="175"/>
      <c r="D535" s="176"/>
      <c r="E535" s="177"/>
      <c r="F535" s="357">
        <f>SUM(F516:F534)</f>
        <v>0</v>
      </c>
    </row>
    <row r="536" spans="1:6" s="220" customFormat="1" ht="13.2" x14ac:dyDescent="0.3">
      <c r="A536" s="235"/>
      <c r="B536" s="236"/>
      <c r="C536" s="237"/>
      <c r="D536" s="238"/>
      <c r="E536" s="116"/>
      <c r="F536" s="359"/>
    </row>
    <row r="537" spans="1:6" s="220" customFormat="1" ht="13.2" x14ac:dyDescent="0.3">
      <c r="A537" s="240" t="s">
        <v>482</v>
      </c>
      <c r="B537" s="139" t="s">
        <v>337</v>
      </c>
      <c r="C537" s="198"/>
      <c r="D537" s="234"/>
      <c r="E537" s="116"/>
      <c r="F537" s="359"/>
    </row>
    <row r="538" spans="1:6" s="220" customFormat="1" ht="13.2" x14ac:dyDescent="0.3">
      <c r="A538" s="217"/>
      <c r="B538" s="218"/>
      <c r="C538" s="198"/>
      <c r="D538" s="234"/>
      <c r="E538" s="116"/>
      <c r="F538" s="359"/>
    </row>
    <row r="539" spans="1:6" s="220" customFormat="1" ht="13.2" x14ac:dyDescent="0.3">
      <c r="A539" s="138" t="s">
        <v>338</v>
      </c>
      <c r="B539" s="139" t="s">
        <v>459</v>
      </c>
      <c r="C539" s="198"/>
      <c r="D539" s="234"/>
      <c r="E539" s="116"/>
      <c r="F539" s="362"/>
    </row>
    <row r="540" spans="1:6" s="220" customFormat="1" ht="13.2" x14ac:dyDescent="0.3">
      <c r="A540" s="217" t="s">
        <v>339</v>
      </c>
      <c r="B540" s="218" t="s">
        <v>534</v>
      </c>
      <c r="C540" s="198">
        <v>2</v>
      </c>
      <c r="D540" s="168" t="s">
        <v>14</v>
      </c>
      <c r="E540" s="116"/>
      <c r="F540" s="350">
        <f t="shared" ref="F540:F577" si="39">ROUND(C540*E540,2)</f>
        <v>0</v>
      </c>
    </row>
    <row r="541" spans="1:6" s="220" customFormat="1" ht="13.2" x14ac:dyDescent="0.3">
      <c r="A541" s="217" t="s">
        <v>340</v>
      </c>
      <c r="B541" s="218" t="s">
        <v>341</v>
      </c>
      <c r="C541" s="198">
        <v>2</v>
      </c>
      <c r="D541" s="168" t="s">
        <v>14</v>
      </c>
      <c r="E541" s="116"/>
      <c r="F541" s="350">
        <f t="shared" si="39"/>
        <v>0</v>
      </c>
    </row>
    <row r="542" spans="1:6" s="220" customFormat="1" ht="13.2" x14ac:dyDescent="0.3">
      <c r="A542" s="217" t="s">
        <v>342</v>
      </c>
      <c r="B542" s="218" t="s">
        <v>343</v>
      </c>
      <c r="C542" s="198">
        <v>1</v>
      </c>
      <c r="D542" s="168" t="s">
        <v>14</v>
      </c>
      <c r="E542" s="116"/>
      <c r="F542" s="350">
        <f t="shared" si="39"/>
        <v>0</v>
      </c>
    </row>
    <row r="543" spans="1:6" s="220" customFormat="1" ht="13.2" x14ac:dyDescent="0.3">
      <c r="A543" s="217" t="s">
        <v>344</v>
      </c>
      <c r="B543" s="218" t="s">
        <v>345</v>
      </c>
      <c r="C543" s="198">
        <v>2</v>
      </c>
      <c r="D543" s="168" t="s">
        <v>14</v>
      </c>
      <c r="E543" s="116"/>
      <c r="F543" s="350">
        <f t="shared" si="39"/>
        <v>0</v>
      </c>
    </row>
    <row r="544" spans="1:6" s="220" customFormat="1" ht="26.4" x14ac:dyDescent="0.3">
      <c r="A544" s="217" t="s">
        <v>346</v>
      </c>
      <c r="B544" s="218" t="s">
        <v>460</v>
      </c>
      <c r="C544" s="198">
        <v>1</v>
      </c>
      <c r="D544" s="168" t="s">
        <v>14</v>
      </c>
      <c r="E544" s="116"/>
      <c r="F544" s="350">
        <f t="shared" si="39"/>
        <v>0</v>
      </c>
    </row>
    <row r="545" spans="1:6" s="220" customFormat="1" ht="13.2" x14ac:dyDescent="0.3">
      <c r="A545" s="217" t="s">
        <v>347</v>
      </c>
      <c r="B545" s="218" t="s">
        <v>348</v>
      </c>
      <c r="C545" s="198">
        <v>2</v>
      </c>
      <c r="D545" s="168" t="s">
        <v>14</v>
      </c>
      <c r="E545" s="116"/>
      <c r="F545" s="350">
        <f t="shared" si="39"/>
        <v>0</v>
      </c>
    </row>
    <row r="546" spans="1:6" s="220" customFormat="1" ht="13.2" x14ac:dyDescent="0.3">
      <c r="A546" s="217" t="s">
        <v>349</v>
      </c>
      <c r="B546" s="218" t="s">
        <v>350</v>
      </c>
      <c r="C546" s="198">
        <v>75</v>
      </c>
      <c r="D546" s="234" t="s">
        <v>351</v>
      </c>
      <c r="E546" s="116"/>
      <c r="F546" s="350">
        <f t="shared" si="39"/>
        <v>0</v>
      </c>
    </row>
    <row r="547" spans="1:6" s="220" customFormat="1" ht="13.2" x14ac:dyDescent="0.3">
      <c r="A547" s="217" t="s">
        <v>352</v>
      </c>
      <c r="B547" s="218" t="s">
        <v>353</v>
      </c>
      <c r="C547" s="198">
        <v>2</v>
      </c>
      <c r="D547" s="168" t="s">
        <v>14</v>
      </c>
      <c r="E547" s="116"/>
      <c r="F547" s="350">
        <f t="shared" si="39"/>
        <v>0</v>
      </c>
    </row>
    <row r="548" spans="1:6" s="220" customFormat="1" ht="13.2" x14ac:dyDescent="0.3">
      <c r="A548" s="217" t="s">
        <v>354</v>
      </c>
      <c r="B548" s="218" t="s">
        <v>355</v>
      </c>
      <c r="C548" s="198">
        <v>2</v>
      </c>
      <c r="D548" s="168" t="s">
        <v>14</v>
      </c>
      <c r="E548" s="116"/>
      <c r="F548" s="350">
        <f t="shared" si="39"/>
        <v>0</v>
      </c>
    </row>
    <row r="549" spans="1:6" s="220" customFormat="1" ht="13.2" x14ac:dyDescent="0.3">
      <c r="A549" s="217" t="s">
        <v>356</v>
      </c>
      <c r="B549" s="218" t="s">
        <v>357</v>
      </c>
      <c r="C549" s="198">
        <v>1</v>
      </c>
      <c r="D549" s="168" t="s">
        <v>14</v>
      </c>
      <c r="E549" s="116"/>
      <c r="F549" s="350">
        <f t="shared" si="39"/>
        <v>0</v>
      </c>
    </row>
    <row r="550" spans="1:6" s="220" customFormat="1" ht="13.2" x14ac:dyDescent="0.3">
      <c r="A550" s="217"/>
      <c r="B550" s="218"/>
      <c r="C550" s="198"/>
      <c r="D550" s="234"/>
      <c r="E550" s="116"/>
      <c r="F550" s="350">
        <f t="shared" si="39"/>
        <v>0</v>
      </c>
    </row>
    <row r="551" spans="1:6" s="220" customFormat="1" ht="13.2" x14ac:dyDescent="0.3">
      <c r="A551" s="138" t="s">
        <v>358</v>
      </c>
      <c r="B551" s="139" t="s">
        <v>359</v>
      </c>
      <c r="C551" s="198"/>
      <c r="D551" s="234"/>
      <c r="E551" s="116"/>
      <c r="F551" s="350">
        <f t="shared" si="39"/>
        <v>0</v>
      </c>
    </row>
    <row r="552" spans="1:6" s="220" customFormat="1" ht="13.2" x14ac:dyDescent="0.3">
      <c r="A552" s="217" t="s">
        <v>360</v>
      </c>
      <c r="B552" s="218" t="s">
        <v>361</v>
      </c>
      <c r="C552" s="198">
        <v>2</v>
      </c>
      <c r="D552" s="168" t="s">
        <v>14</v>
      </c>
      <c r="E552" s="116"/>
      <c r="F552" s="350">
        <f t="shared" si="39"/>
        <v>0</v>
      </c>
    </row>
    <row r="553" spans="1:6" s="220" customFormat="1" ht="26.25" customHeight="1" x14ac:dyDescent="0.3">
      <c r="A553" s="217" t="s">
        <v>362</v>
      </c>
      <c r="B553" s="273" t="s">
        <v>363</v>
      </c>
      <c r="C553" s="198">
        <v>1</v>
      </c>
      <c r="D553" s="168" t="s">
        <v>14</v>
      </c>
      <c r="E553" s="116"/>
      <c r="F553" s="352">
        <f t="shared" si="39"/>
        <v>0</v>
      </c>
    </row>
    <row r="554" spans="1:6" s="220" customFormat="1" ht="26.4" x14ac:dyDescent="0.3">
      <c r="A554" s="217" t="s">
        <v>364</v>
      </c>
      <c r="B554" s="273" t="s">
        <v>365</v>
      </c>
      <c r="C554" s="198">
        <v>1</v>
      </c>
      <c r="D554" s="168" t="s">
        <v>14</v>
      </c>
      <c r="E554" s="116"/>
      <c r="F554" s="350">
        <f t="shared" si="39"/>
        <v>0</v>
      </c>
    </row>
    <row r="555" spans="1:6" s="220" customFormat="1" ht="13.2" x14ac:dyDescent="0.3">
      <c r="A555" s="217" t="s">
        <v>366</v>
      </c>
      <c r="B555" s="218" t="s">
        <v>569</v>
      </c>
      <c r="C555" s="198">
        <v>9</v>
      </c>
      <c r="D555" s="168" t="s">
        <v>14</v>
      </c>
      <c r="E555" s="116"/>
      <c r="F555" s="350">
        <f t="shared" si="39"/>
        <v>0</v>
      </c>
    </row>
    <row r="556" spans="1:6" s="220" customFormat="1" ht="13.2" x14ac:dyDescent="0.3">
      <c r="A556" s="217" t="s">
        <v>367</v>
      </c>
      <c r="B556" s="218" t="s">
        <v>368</v>
      </c>
      <c r="C556" s="198">
        <v>8</v>
      </c>
      <c r="D556" s="168" t="s">
        <v>14</v>
      </c>
      <c r="E556" s="116"/>
      <c r="F556" s="350">
        <f t="shared" si="39"/>
        <v>0</v>
      </c>
    </row>
    <row r="557" spans="1:6" s="220" customFormat="1" ht="13.2" x14ac:dyDescent="0.3">
      <c r="A557" s="217" t="s">
        <v>369</v>
      </c>
      <c r="B557" s="218" t="s">
        <v>570</v>
      </c>
      <c r="C557" s="198">
        <v>8</v>
      </c>
      <c r="D557" s="168" t="s">
        <v>14</v>
      </c>
      <c r="E557" s="116"/>
      <c r="F557" s="350">
        <f t="shared" si="39"/>
        <v>0</v>
      </c>
    </row>
    <row r="558" spans="1:6" s="220" customFormat="1" ht="13.2" x14ac:dyDescent="0.3">
      <c r="A558" s="217" t="s">
        <v>370</v>
      </c>
      <c r="B558" s="218" t="s">
        <v>571</v>
      </c>
      <c r="C558" s="198">
        <v>6</v>
      </c>
      <c r="D558" s="168" t="s">
        <v>14</v>
      </c>
      <c r="E558" s="116"/>
      <c r="F558" s="350">
        <f t="shared" si="39"/>
        <v>0</v>
      </c>
    </row>
    <row r="559" spans="1:6" s="220" customFormat="1" ht="13.2" x14ac:dyDescent="0.3">
      <c r="A559" s="217" t="s">
        <v>371</v>
      </c>
      <c r="B559" s="218" t="s">
        <v>357</v>
      </c>
      <c r="C559" s="198">
        <v>1</v>
      </c>
      <c r="D559" s="168" t="s">
        <v>14</v>
      </c>
      <c r="E559" s="116"/>
      <c r="F559" s="350">
        <f t="shared" si="39"/>
        <v>0</v>
      </c>
    </row>
    <row r="560" spans="1:6" s="220" customFormat="1" ht="13.2" x14ac:dyDescent="0.3">
      <c r="A560" s="217"/>
      <c r="B560" s="218"/>
      <c r="C560" s="198"/>
      <c r="D560" s="234"/>
      <c r="E560" s="116"/>
      <c r="F560" s="350">
        <f t="shared" si="39"/>
        <v>0</v>
      </c>
    </row>
    <row r="561" spans="1:6" s="220" customFormat="1" ht="13.2" x14ac:dyDescent="0.3">
      <c r="A561" s="138" t="s">
        <v>372</v>
      </c>
      <c r="B561" s="139" t="s">
        <v>479</v>
      </c>
      <c r="C561" s="198"/>
      <c r="D561" s="234"/>
      <c r="E561" s="116"/>
      <c r="F561" s="350">
        <f t="shared" si="39"/>
        <v>0</v>
      </c>
    </row>
    <row r="562" spans="1:6" s="220" customFormat="1" ht="13.2" x14ac:dyDescent="0.3">
      <c r="A562" s="217" t="s">
        <v>373</v>
      </c>
      <c r="B562" s="218" t="s">
        <v>374</v>
      </c>
      <c r="C562" s="198">
        <v>1</v>
      </c>
      <c r="D562" s="168" t="s">
        <v>14</v>
      </c>
      <c r="E562" s="116"/>
      <c r="F562" s="350">
        <f t="shared" si="39"/>
        <v>0</v>
      </c>
    </row>
    <row r="563" spans="1:6" s="220" customFormat="1" ht="13.2" x14ac:dyDescent="0.3">
      <c r="A563" s="217" t="s">
        <v>375</v>
      </c>
      <c r="B563" s="218" t="s">
        <v>376</v>
      </c>
      <c r="C563" s="198">
        <v>2</v>
      </c>
      <c r="D563" s="168" t="s">
        <v>14</v>
      </c>
      <c r="E563" s="116"/>
      <c r="F563" s="350">
        <f t="shared" si="39"/>
        <v>0</v>
      </c>
    </row>
    <row r="564" spans="1:6" s="220" customFormat="1" ht="13.2" x14ac:dyDescent="0.3">
      <c r="A564" s="217" t="s">
        <v>377</v>
      </c>
      <c r="B564" s="218" t="s">
        <v>378</v>
      </c>
      <c r="C564" s="198">
        <v>1</v>
      </c>
      <c r="D564" s="168" t="s">
        <v>14</v>
      </c>
      <c r="E564" s="116"/>
      <c r="F564" s="350">
        <f t="shared" si="39"/>
        <v>0</v>
      </c>
    </row>
    <row r="565" spans="1:6" s="220" customFormat="1" ht="26.4" x14ac:dyDescent="0.3">
      <c r="A565" s="217" t="s">
        <v>379</v>
      </c>
      <c r="B565" s="218" t="s">
        <v>380</v>
      </c>
      <c r="C565" s="198">
        <v>4</v>
      </c>
      <c r="D565" s="168" t="s">
        <v>14</v>
      </c>
      <c r="E565" s="116"/>
      <c r="F565" s="350">
        <f t="shared" si="39"/>
        <v>0</v>
      </c>
    </row>
    <row r="566" spans="1:6" s="220" customFormat="1" ht="13.2" x14ac:dyDescent="0.3">
      <c r="A566" s="217"/>
      <c r="B566" s="218"/>
      <c r="C566" s="198"/>
      <c r="D566" s="168"/>
      <c r="E566" s="116"/>
      <c r="F566" s="350"/>
    </row>
    <row r="567" spans="1:6" s="220" customFormat="1" ht="13.2" x14ac:dyDescent="0.3">
      <c r="A567" s="138" t="s">
        <v>381</v>
      </c>
      <c r="B567" s="139" t="s">
        <v>478</v>
      </c>
      <c r="C567" s="198"/>
      <c r="D567" s="234"/>
      <c r="E567" s="116"/>
      <c r="F567" s="350">
        <f t="shared" si="39"/>
        <v>0</v>
      </c>
    </row>
    <row r="568" spans="1:6" s="220" customFormat="1" ht="66" x14ac:dyDescent="0.3">
      <c r="A568" s="217" t="s">
        <v>382</v>
      </c>
      <c r="B568" s="273" t="s">
        <v>383</v>
      </c>
      <c r="C568" s="198">
        <v>7</v>
      </c>
      <c r="D568" s="234" t="s">
        <v>3</v>
      </c>
      <c r="E568" s="116"/>
      <c r="F568" s="350">
        <f t="shared" si="39"/>
        <v>0</v>
      </c>
    </row>
    <row r="569" spans="1:6" s="220" customFormat="1" ht="66" customHeight="1" x14ac:dyDescent="0.3">
      <c r="A569" s="217" t="s">
        <v>384</v>
      </c>
      <c r="B569" s="273" t="s">
        <v>385</v>
      </c>
      <c r="C569" s="198">
        <v>20</v>
      </c>
      <c r="D569" s="234" t="s">
        <v>3</v>
      </c>
      <c r="E569" s="116"/>
      <c r="F569" s="350">
        <f t="shared" si="39"/>
        <v>0</v>
      </c>
    </row>
    <row r="570" spans="1:6" s="220" customFormat="1" ht="53.25" customHeight="1" x14ac:dyDescent="0.3">
      <c r="A570" s="217" t="s">
        <v>386</v>
      </c>
      <c r="B570" s="273" t="s">
        <v>387</v>
      </c>
      <c r="C570" s="198">
        <v>175</v>
      </c>
      <c r="D570" s="234" t="s">
        <v>3</v>
      </c>
      <c r="E570" s="116"/>
      <c r="F570" s="350">
        <f t="shared" si="39"/>
        <v>0</v>
      </c>
    </row>
    <row r="571" spans="1:6" s="220" customFormat="1" ht="66.75" customHeight="1" x14ac:dyDescent="0.3">
      <c r="A571" s="217" t="s">
        <v>388</v>
      </c>
      <c r="B571" s="273" t="s">
        <v>389</v>
      </c>
      <c r="C571" s="198">
        <v>20</v>
      </c>
      <c r="D571" s="234" t="s">
        <v>3</v>
      </c>
      <c r="E571" s="116"/>
      <c r="F571" s="350">
        <f t="shared" si="39"/>
        <v>0</v>
      </c>
    </row>
    <row r="572" spans="1:6" s="220" customFormat="1" ht="66" customHeight="1" x14ac:dyDescent="0.3">
      <c r="A572" s="217" t="s">
        <v>390</v>
      </c>
      <c r="B572" s="273" t="s">
        <v>391</v>
      </c>
      <c r="C572" s="198">
        <v>8</v>
      </c>
      <c r="D572" s="234" t="s">
        <v>3</v>
      </c>
      <c r="E572" s="116"/>
      <c r="F572" s="350">
        <f t="shared" si="39"/>
        <v>0</v>
      </c>
    </row>
    <row r="573" spans="1:6" s="220" customFormat="1" ht="54" customHeight="1" x14ac:dyDescent="0.3">
      <c r="A573" s="217" t="s">
        <v>392</v>
      </c>
      <c r="B573" s="273" t="s">
        <v>393</v>
      </c>
      <c r="C573" s="198">
        <v>5</v>
      </c>
      <c r="D573" s="234" t="s">
        <v>3</v>
      </c>
      <c r="E573" s="116"/>
      <c r="F573" s="350">
        <f t="shared" si="39"/>
        <v>0</v>
      </c>
    </row>
    <row r="574" spans="1:6" s="220" customFormat="1" ht="51.75" customHeight="1" x14ac:dyDescent="0.3">
      <c r="A574" s="217" t="s">
        <v>394</v>
      </c>
      <c r="B574" s="273" t="s">
        <v>395</v>
      </c>
      <c r="C574" s="198">
        <v>8</v>
      </c>
      <c r="D574" s="234" t="s">
        <v>3</v>
      </c>
      <c r="E574" s="116"/>
      <c r="F574" s="350">
        <f t="shared" si="39"/>
        <v>0</v>
      </c>
    </row>
    <row r="575" spans="1:6" s="220" customFormat="1" ht="52.8" x14ac:dyDescent="0.3">
      <c r="A575" s="217" t="s">
        <v>396</v>
      </c>
      <c r="B575" s="273" t="s">
        <v>397</v>
      </c>
      <c r="C575" s="198">
        <v>10</v>
      </c>
      <c r="D575" s="234" t="s">
        <v>3</v>
      </c>
      <c r="E575" s="116"/>
      <c r="F575" s="350">
        <f t="shared" si="39"/>
        <v>0</v>
      </c>
    </row>
    <row r="576" spans="1:6" s="220" customFormat="1" ht="66" x14ac:dyDescent="0.3">
      <c r="A576" s="217" t="s">
        <v>398</v>
      </c>
      <c r="B576" s="273" t="s">
        <v>399</v>
      </c>
      <c r="C576" s="198">
        <v>12</v>
      </c>
      <c r="D576" s="234" t="s">
        <v>3</v>
      </c>
      <c r="E576" s="116"/>
      <c r="F576" s="350">
        <f t="shared" si="39"/>
        <v>0</v>
      </c>
    </row>
    <row r="577" spans="1:6" s="220" customFormat="1" ht="39.6" x14ac:dyDescent="0.3">
      <c r="A577" s="217" t="s">
        <v>400</v>
      </c>
      <c r="B577" s="273" t="s">
        <v>401</v>
      </c>
      <c r="C577" s="198">
        <v>700</v>
      </c>
      <c r="D577" s="234" t="s">
        <v>3</v>
      </c>
      <c r="E577" s="116"/>
      <c r="F577" s="350">
        <f t="shared" si="39"/>
        <v>0</v>
      </c>
    </row>
    <row r="578" spans="1:6" s="220" customFormat="1" ht="13.2" x14ac:dyDescent="0.3">
      <c r="A578" s="59"/>
      <c r="B578" s="174" t="s">
        <v>483</v>
      </c>
      <c r="C578" s="175"/>
      <c r="D578" s="176"/>
      <c r="E578" s="177"/>
      <c r="F578" s="357">
        <f>SUM(F540:F577)</f>
        <v>0</v>
      </c>
    </row>
    <row r="579" spans="1:6" s="220" customFormat="1" ht="13.2" x14ac:dyDescent="0.3">
      <c r="A579" s="235"/>
      <c r="B579" s="236"/>
      <c r="C579" s="237"/>
      <c r="D579" s="238"/>
      <c r="E579" s="116"/>
      <c r="F579" s="359"/>
    </row>
    <row r="580" spans="1:6" s="13" customFormat="1" ht="13.2" x14ac:dyDescent="0.3">
      <c r="A580" s="208" t="s">
        <v>484</v>
      </c>
      <c r="B580" s="40" t="s">
        <v>558</v>
      </c>
      <c r="C580" s="274"/>
      <c r="D580" s="141"/>
      <c r="E580" s="322"/>
      <c r="F580" s="365"/>
    </row>
    <row r="581" spans="1:6" s="220" customFormat="1" ht="13.2" x14ac:dyDescent="0.3">
      <c r="A581" s="80"/>
      <c r="B581" s="142"/>
      <c r="C581" s="140"/>
      <c r="D581" s="143"/>
      <c r="E581" s="323"/>
      <c r="F581" s="359"/>
    </row>
    <row r="582" spans="1:6" s="220" customFormat="1" ht="13.2" x14ac:dyDescent="0.3">
      <c r="A582" s="53">
        <v>1</v>
      </c>
      <c r="B582" s="142" t="s">
        <v>103</v>
      </c>
      <c r="C582" s="144"/>
      <c r="D582" s="107"/>
      <c r="E582" s="324"/>
      <c r="F582" s="366"/>
    </row>
    <row r="583" spans="1:6" s="220" customFormat="1" ht="13.2" x14ac:dyDescent="0.3">
      <c r="A583" s="54">
        <v>1.1000000000000001</v>
      </c>
      <c r="B583" s="31" t="s">
        <v>402</v>
      </c>
      <c r="C583" s="144">
        <v>1</v>
      </c>
      <c r="D583" s="107" t="s">
        <v>135</v>
      </c>
      <c r="E583" s="324"/>
      <c r="F583" s="350">
        <f t="shared" ref="F583:F643" si="40">ROUND(C583*E583,2)</f>
        <v>0</v>
      </c>
    </row>
    <row r="584" spans="1:6" s="220" customFormat="1" ht="13.2" x14ac:dyDescent="0.3">
      <c r="A584" s="60"/>
      <c r="B584" s="31"/>
      <c r="C584" s="144"/>
      <c r="D584" s="107"/>
      <c r="E584" s="324"/>
      <c r="F584" s="350">
        <f t="shared" si="40"/>
        <v>0</v>
      </c>
    </row>
    <row r="585" spans="1:6" s="220" customFormat="1" ht="13.2" x14ac:dyDescent="0.3">
      <c r="A585" s="53">
        <v>2</v>
      </c>
      <c r="B585" s="142" t="s">
        <v>104</v>
      </c>
      <c r="C585" s="144"/>
      <c r="D585" s="107"/>
      <c r="E585" s="324"/>
      <c r="F585" s="350">
        <f t="shared" si="40"/>
        <v>0</v>
      </c>
    </row>
    <row r="586" spans="1:6" s="220" customFormat="1" ht="13.2" x14ac:dyDescent="0.3">
      <c r="A586" s="54">
        <v>2.1</v>
      </c>
      <c r="B586" s="83" t="s">
        <v>261</v>
      </c>
      <c r="C586" s="144">
        <v>8.8000000000000007</v>
      </c>
      <c r="D586" s="107" t="s">
        <v>106</v>
      </c>
      <c r="E586" s="324"/>
      <c r="F586" s="350">
        <f t="shared" si="40"/>
        <v>0</v>
      </c>
    </row>
    <row r="587" spans="1:6" s="220" customFormat="1" ht="26.4" x14ac:dyDescent="0.3">
      <c r="A587" s="54">
        <v>2.2000000000000002</v>
      </c>
      <c r="B587" s="31" t="s">
        <v>403</v>
      </c>
      <c r="C587" s="144">
        <v>3.61</v>
      </c>
      <c r="D587" s="107" t="s">
        <v>109</v>
      </c>
      <c r="E587" s="324"/>
      <c r="F587" s="350">
        <f t="shared" si="40"/>
        <v>0</v>
      </c>
    </row>
    <row r="588" spans="1:6" s="220" customFormat="1" ht="26.4" x14ac:dyDescent="0.3">
      <c r="A588" s="54">
        <v>2.2999999999999998</v>
      </c>
      <c r="B588" s="31" t="s">
        <v>404</v>
      </c>
      <c r="C588" s="144">
        <v>6.23</v>
      </c>
      <c r="D588" s="107" t="s">
        <v>63</v>
      </c>
      <c r="E588" s="324"/>
      <c r="F588" s="350">
        <f t="shared" si="40"/>
        <v>0</v>
      </c>
    </row>
    <row r="589" spans="1:6" s="220" customFormat="1" ht="13.2" x14ac:dyDescent="0.3">
      <c r="A589" s="60"/>
      <c r="B589" s="31"/>
      <c r="C589" s="144"/>
      <c r="D589" s="107"/>
      <c r="E589" s="324"/>
      <c r="F589" s="350">
        <f t="shared" si="40"/>
        <v>0</v>
      </c>
    </row>
    <row r="590" spans="1:6" s="220" customFormat="1" ht="13.2" x14ac:dyDescent="0.3">
      <c r="A590" s="53">
        <v>3</v>
      </c>
      <c r="B590" s="142" t="s">
        <v>405</v>
      </c>
      <c r="C590" s="144"/>
      <c r="D590" s="107"/>
      <c r="E590" s="324"/>
      <c r="F590" s="350">
        <f t="shared" si="40"/>
        <v>0</v>
      </c>
    </row>
    <row r="591" spans="1:6" s="220" customFormat="1" ht="13.2" x14ac:dyDescent="0.3">
      <c r="A591" s="54">
        <v>3.1</v>
      </c>
      <c r="B591" s="31" t="s">
        <v>552</v>
      </c>
      <c r="C591" s="144">
        <v>3.73</v>
      </c>
      <c r="D591" s="107" t="s">
        <v>113</v>
      </c>
      <c r="E591" s="324"/>
      <c r="F591" s="350">
        <f t="shared" si="40"/>
        <v>0</v>
      </c>
    </row>
    <row r="592" spans="1:6" s="220" customFormat="1" ht="13.2" x14ac:dyDescent="0.3">
      <c r="A592" s="54">
        <v>3.2</v>
      </c>
      <c r="B592" s="31" t="s">
        <v>553</v>
      </c>
      <c r="C592" s="144">
        <v>0.33</v>
      </c>
      <c r="D592" s="107" t="s">
        <v>113</v>
      </c>
      <c r="E592" s="324"/>
      <c r="F592" s="350">
        <f t="shared" si="40"/>
        <v>0</v>
      </c>
    </row>
    <row r="593" spans="1:6" s="220" customFormat="1" ht="13.2" x14ac:dyDescent="0.3">
      <c r="A593" s="54">
        <v>3.4</v>
      </c>
      <c r="B593" s="31" t="s">
        <v>554</v>
      </c>
      <c r="C593" s="144">
        <v>4.29</v>
      </c>
      <c r="D593" s="107" t="s">
        <v>113</v>
      </c>
      <c r="E593" s="324"/>
      <c r="F593" s="350">
        <f t="shared" si="40"/>
        <v>0</v>
      </c>
    </row>
    <row r="594" spans="1:6" s="220" customFormat="1" ht="13.2" x14ac:dyDescent="0.3">
      <c r="A594" s="60"/>
      <c r="B594" s="31"/>
      <c r="C594" s="144"/>
      <c r="D594" s="107"/>
      <c r="E594" s="324"/>
      <c r="F594" s="350">
        <f t="shared" si="40"/>
        <v>0</v>
      </c>
    </row>
    <row r="595" spans="1:6" s="220" customFormat="1" ht="13.2" x14ac:dyDescent="0.3">
      <c r="A595" s="53">
        <v>4</v>
      </c>
      <c r="B595" s="142" t="s">
        <v>406</v>
      </c>
      <c r="C595" s="144"/>
      <c r="D595" s="107"/>
      <c r="E595" s="324"/>
      <c r="F595" s="350">
        <f t="shared" si="40"/>
        <v>0</v>
      </c>
    </row>
    <row r="596" spans="1:6" s="220" customFormat="1" ht="13.2" x14ac:dyDescent="0.3">
      <c r="A596" s="54">
        <v>4.0999999999999996</v>
      </c>
      <c r="B596" s="31" t="s">
        <v>407</v>
      </c>
      <c r="C596" s="144">
        <v>10.84</v>
      </c>
      <c r="D596" s="107" t="s">
        <v>123</v>
      </c>
      <c r="E596" s="324"/>
      <c r="F596" s="350">
        <f t="shared" si="40"/>
        <v>0</v>
      </c>
    </row>
    <row r="597" spans="1:6" s="220" customFormat="1" ht="13.2" x14ac:dyDescent="0.3">
      <c r="A597" s="54">
        <v>4.2</v>
      </c>
      <c r="B597" s="31" t="s">
        <v>408</v>
      </c>
      <c r="C597" s="144">
        <v>67.73</v>
      </c>
      <c r="D597" s="107" t="s">
        <v>123</v>
      </c>
      <c r="E597" s="324"/>
      <c r="F597" s="350">
        <f t="shared" si="40"/>
        <v>0</v>
      </c>
    </row>
    <row r="598" spans="1:6" s="220" customFormat="1" ht="13.2" x14ac:dyDescent="0.3">
      <c r="A598" s="54">
        <v>4.3</v>
      </c>
      <c r="B598" s="31" t="s">
        <v>409</v>
      </c>
      <c r="C598" s="144">
        <v>12.33</v>
      </c>
      <c r="D598" s="107" t="s">
        <v>123</v>
      </c>
      <c r="E598" s="324"/>
      <c r="F598" s="350">
        <f t="shared" si="40"/>
        <v>0</v>
      </c>
    </row>
    <row r="599" spans="1:6" s="220" customFormat="1" ht="13.2" x14ac:dyDescent="0.3">
      <c r="A599" s="60"/>
      <c r="B599" s="31"/>
      <c r="C599" s="144"/>
      <c r="D599" s="107"/>
      <c r="E599" s="324"/>
      <c r="F599" s="350">
        <f t="shared" si="40"/>
        <v>0</v>
      </c>
    </row>
    <row r="600" spans="1:6" s="220" customFormat="1" ht="13.2" x14ac:dyDescent="0.3">
      <c r="A600" s="53">
        <v>5</v>
      </c>
      <c r="B600" s="142" t="s">
        <v>121</v>
      </c>
      <c r="C600" s="144"/>
      <c r="D600" s="107"/>
      <c r="E600" s="324"/>
      <c r="F600" s="350">
        <f t="shared" si="40"/>
        <v>0</v>
      </c>
    </row>
    <row r="601" spans="1:6" s="220" customFormat="1" ht="13.2" x14ac:dyDescent="0.3">
      <c r="A601" s="54">
        <v>5.0999999999999996</v>
      </c>
      <c r="B601" s="31" t="s">
        <v>213</v>
      </c>
      <c r="C601" s="144">
        <f>+C593/0.1</f>
        <v>42.9</v>
      </c>
      <c r="D601" s="107" t="s">
        <v>123</v>
      </c>
      <c r="E601" s="324"/>
      <c r="F601" s="350">
        <f t="shared" si="40"/>
        <v>0</v>
      </c>
    </row>
    <row r="602" spans="1:6" s="220" customFormat="1" ht="13.2" x14ac:dyDescent="0.3">
      <c r="A602" s="54">
        <v>5.2</v>
      </c>
      <c r="B602" s="31" t="s">
        <v>555</v>
      </c>
      <c r="C602" s="144">
        <v>93.1</v>
      </c>
      <c r="D602" s="107" t="s">
        <v>123</v>
      </c>
      <c r="E602" s="324"/>
      <c r="F602" s="350">
        <f t="shared" si="40"/>
        <v>0</v>
      </c>
    </row>
    <row r="603" spans="1:6" s="220" customFormat="1" ht="13.2" x14ac:dyDescent="0.3">
      <c r="A603" s="54">
        <v>5.3</v>
      </c>
      <c r="B603" s="31" t="s">
        <v>178</v>
      </c>
      <c r="C603" s="144">
        <v>56.59</v>
      </c>
      <c r="D603" s="107" t="s">
        <v>123</v>
      </c>
      <c r="E603" s="324"/>
      <c r="F603" s="350">
        <f t="shared" si="40"/>
        <v>0</v>
      </c>
    </row>
    <row r="604" spans="1:6" s="220" customFormat="1" ht="13.2" x14ac:dyDescent="0.3">
      <c r="A604" s="54">
        <v>5.5</v>
      </c>
      <c r="B604" s="31" t="s">
        <v>126</v>
      </c>
      <c r="C604" s="145">
        <v>131.72999999999999</v>
      </c>
      <c r="D604" s="107" t="s">
        <v>3</v>
      </c>
      <c r="E604" s="324"/>
      <c r="F604" s="350">
        <f t="shared" si="40"/>
        <v>0</v>
      </c>
    </row>
    <row r="605" spans="1:6" s="220" customFormat="1" ht="13.2" x14ac:dyDescent="0.3">
      <c r="A605" s="54">
        <v>5.7</v>
      </c>
      <c r="B605" s="31" t="s">
        <v>411</v>
      </c>
      <c r="C605" s="144">
        <f>+C601</f>
        <v>42.9</v>
      </c>
      <c r="D605" s="107" t="s">
        <v>123</v>
      </c>
      <c r="E605" s="324"/>
      <c r="F605" s="350">
        <f>ROUND(C605*E605,2)</f>
        <v>0</v>
      </c>
    </row>
    <row r="606" spans="1:6" s="220" customFormat="1" ht="13.2" x14ac:dyDescent="0.3">
      <c r="A606" s="54">
        <v>5.6</v>
      </c>
      <c r="B606" s="31" t="s">
        <v>410</v>
      </c>
      <c r="C606" s="144">
        <v>30.4</v>
      </c>
      <c r="D606" s="107" t="s">
        <v>123</v>
      </c>
      <c r="E606" s="324"/>
      <c r="F606" s="350">
        <f t="shared" si="40"/>
        <v>0</v>
      </c>
    </row>
    <row r="607" spans="1:6" s="220" customFormat="1" ht="13.2" x14ac:dyDescent="0.3">
      <c r="A607" s="54">
        <v>5.8</v>
      </c>
      <c r="B607" s="31" t="s">
        <v>412</v>
      </c>
      <c r="C607" s="144">
        <v>36.14</v>
      </c>
      <c r="D607" s="107" t="s">
        <v>3</v>
      </c>
      <c r="E607" s="324"/>
      <c r="F607" s="350">
        <f t="shared" si="40"/>
        <v>0</v>
      </c>
    </row>
    <row r="608" spans="1:6" s="220" customFormat="1" ht="13.2" x14ac:dyDescent="0.3">
      <c r="A608" s="54">
        <v>5.9</v>
      </c>
      <c r="B608" s="31" t="s">
        <v>413</v>
      </c>
      <c r="C608" s="144">
        <v>22.04</v>
      </c>
      <c r="D608" s="107" t="s">
        <v>123</v>
      </c>
      <c r="E608" s="324"/>
      <c r="F608" s="350">
        <f t="shared" si="40"/>
        <v>0</v>
      </c>
    </row>
    <row r="609" spans="1:6" s="220" customFormat="1" ht="13.2" x14ac:dyDescent="0.3">
      <c r="A609" s="60">
        <v>5.0999999999999996</v>
      </c>
      <c r="B609" s="31" t="s">
        <v>414</v>
      </c>
      <c r="C609" s="144">
        <f>+C602+C603</f>
        <v>149.69</v>
      </c>
      <c r="D609" s="107" t="s">
        <v>123</v>
      </c>
      <c r="E609" s="324"/>
      <c r="F609" s="350">
        <f t="shared" si="40"/>
        <v>0</v>
      </c>
    </row>
    <row r="610" spans="1:6" s="220" customFormat="1" ht="13.2" x14ac:dyDescent="0.3">
      <c r="A610" s="60">
        <v>5.1100000000000003</v>
      </c>
      <c r="B610" s="31" t="s">
        <v>415</v>
      </c>
      <c r="C610" s="144">
        <v>22.75</v>
      </c>
      <c r="D610" s="107" t="s">
        <v>3</v>
      </c>
      <c r="E610" s="324"/>
      <c r="F610" s="350">
        <f t="shared" si="40"/>
        <v>0</v>
      </c>
    </row>
    <row r="611" spans="1:6" s="220" customFormat="1" ht="13.2" x14ac:dyDescent="0.3">
      <c r="A611" s="60">
        <v>5.12</v>
      </c>
      <c r="B611" s="146" t="s">
        <v>273</v>
      </c>
      <c r="C611" s="144">
        <v>22.5</v>
      </c>
      <c r="D611" s="107" t="s">
        <v>3</v>
      </c>
      <c r="E611" s="324"/>
      <c r="F611" s="350">
        <f t="shared" si="40"/>
        <v>0</v>
      </c>
    </row>
    <row r="612" spans="1:6" s="220" customFormat="1" ht="13.2" x14ac:dyDescent="0.3">
      <c r="A612" s="60"/>
      <c r="B612" s="31"/>
      <c r="C612" s="144"/>
      <c r="D612" s="107"/>
      <c r="E612" s="324"/>
      <c r="F612" s="350">
        <f t="shared" si="40"/>
        <v>0</v>
      </c>
    </row>
    <row r="613" spans="1:6" s="220" customFormat="1" ht="13.2" x14ac:dyDescent="0.3">
      <c r="A613" s="53">
        <v>6</v>
      </c>
      <c r="B613" s="142" t="s">
        <v>416</v>
      </c>
      <c r="C613" s="144"/>
      <c r="D613" s="107"/>
      <c r="E613" s="324"/>
      <c r="F613" s="350">
        <f t="shared" si="40"/>
        <v>0</v>
      </c>
    </row>
    <row r="614" spans="1:6" s="220" customFormat="1" ht="30" customHeight="1" x14ac:dyDescent="0.3">
      <c r="A614" s="54">
        <v>6.1</v>
      </c>
      <c r="B614" s="31" t="s">
        <v>559</v>
      </c>
      <c r="C614" s="144">
        <v>4</v>
      </c>
      <c r="D614" s="107" t="s">
        <v>14</v>
      </c>
      <c r="E614" s="116"/>
      <c r="F614" s="350">
        <f t="shared" si="40"/>
        <v>0</v>
      </c>
    </row>
    <row r="615" spans="1:6" s="220" customFormat="1" ht="13.2" x14ac:dyDescent="0.3">
      <c r="A615" s="60"/>
      <c r="B615" s="31"/>
      <c r="C615" s="144"/>
      <c r="D615" s="107"/>
      <c r="E615" s="324"/>
      <c r="F615" s="350">
        <f t="shared" si="40"/>
        <v>0</v>
      </c>
    </row>
    <row r="616" spans="1:6" s="220" customFormat="1" ht="13.2" x14ac:dyDescent="0.3">
      <c r="A616" s="53">
        <v>7</v>
      </c>
      <c r="B616" s="142" t="s">
        <v>417</v>
      </c>
      <c r="C616" s="144"/>
      <c r="D616" s="107"/>
      <c r="E616" s="324"/>
      <c r="F616" s="350">
        <f t="shared" si="40"/>
        <v>0</v>
      </c>
    </row>
    <row r="617" spans="1:6" s="220" customFormat="1" ht="13.2" x14ac:dyDescent="0.3">
      <c r="A617" s="54">
        <v>7.1</v>
      </c>
      <c r="B617" s="31" t="s">
        <v>311</v>
      </c>
      <c r="C617" s="144">
        <f>5.86*10.76</f>
        <v>63.05</v>
      </c>
      <c r="D617" s="107" t="s">
        <v>312</v>
      </c>
      <c r="E617" s="116"/>
      <c r="F617" s="350">
        <f t="shared" si="40"/>
        <v>0</v>
      </c>
    </row>
    <row r="618" spans="1:6" s="220" customFormat="1" ht="13.2" x14ac:dyDescent="0.3">
      <c r="A618" s="60"/>
      <c r="B618" s="31"/>
      <c r="C618" s="144"/>
      <c r="D618" s="107"/>
      <c r="E618" s="324"/>
      <c r="F618" s="350">
        <f t="shared" si="40"/>
        <v>0</v>
      </c>
    </row>
    <row r="619" spans="1:6" s="220" customFormat="1" ht="13.2" x14ac:dyDescent="0.3">
      <c r="A619" s="53">
        <v>8</v>
      </c>
      <c r="B619" s="142" t="s">
        <v>418</v>
      </c>
      <c r="C619" s="144"/>
      <c r="D619" s="107"/>
      <c r="E619" s="324"/>
      <c r="F619" s="350">
        <f t="shared" si="40"/>
        <v>0</v>
      </c>
    </row>
    <row r="620" spans="1:6" s="220" customFormat="1" ht="13.2" x14ac:dyDescent="0.3">
      <c r="A620" s="54">
        <v>8.1</v>
      </c>
      <c r="B620" s="31" t="s">
        <v>419</v>
      </c>
      <c r="C620" s="144">
        <v>8</v>
      </c>
      <c r="D620" s="107" t="s">
        <v>14</v>
      </c>
      <c r="E620" s="313"/>
      <c r="F620" s="350">
        <f t="shared" si="40"/>
        <v>0</v>
      </c>
    </row>
    <row r="621" spans="1:6" s="220" customFormat="1" ht="13.2" x14ac:dyDescent="0.3">
      <c r="A621" s="54">
        <v>8.1999999999999993</v>
      </c>
      <c r="B621" s="31" t="s">
        <v>420</v>
      </c>
      <c r="C621" s="144">
        <v>10</v>
      </c>
      <c r="D621" s="107" t="s">
        <v>14</v>
      </c>
      <c r="E621" s="116"/>
      <c r="F621" s="350">
        <f t="shared" si="40"/>
        <v>0</v>
      </c>
    </row>
    <row r="622" spans="1:6" s="220" customFormat="1" ht="13.2" x14ac:dyDescent="0.3">
      <c r="A622" s="54">
        <v>8.3000000000000007</v>
      </c>
      <c r="B622" s="31" t="s">
        <v>421</v>
      </c>
      <c r="C622" s="144">
        <v>8</v>
      </c>
      <c r="D622" s="107" t="s">
        <v>14</v>
      </c>
      <c r="E622" s="116"/>
      <c r="F622" s="350">
        <f t="shared" si="40"/>
        <v>0</v>
      </c>
    </row>
    <row r="623" spans="1:6" s="220" customFormat="1" ht="15" customHeight="1" x14ac:dyDescent="0.3">
      <c r="A623" s="54">
        <v>8.4</v>
      </c>
      <c r="B623" s="31" t="s">
        <v>422</v>
      </c>
      <c r="C623" s="144">
        <v>1</v>
      </c>
      <c r="D623" s="107" t="s">
        <v>14</v>
      </c>
      <c r="E623" s="116"/>
      <c r="F623" s="350">
        <f t="shared" si="40"/>
        <v>0</v>
      </c>
    </row>
    <row r="624" spans="1:6" s="220" customFormat="1" ht="13.2" x14ac:dyDescent="0.3">
      <c r="A624" s="148"/>
      <c r="B624" s="32"/>
      <c r="C624" s="37"/>
      <c r="D624" s="149"/>
      <c r="E624" s="325"/>
      <c r="F624" s="350">
        <f t="shared" si="40"/>
        <v>0</v>
      </c>
    </row>
    <row r="625" spans="1:6" s="220" customFormat="1" ht="13.2" x14ac:dyDescent="0.3">
      <c r="A625" s="53">
        <v>9</v>
      </c>
      <c r="B625" s="142" t="s">
        <v>423</v>
      </c>
      <c r="C625" s="144"/>
      <c r="D625" s="107"/>
      <c r="E625" s="324"/>
      <c r="F625" s="350">
        <f t="shared" si="40"/>
        <v>0</v>
      </c>
    </row>
    <row r="626" spans="1:6" s="220" customFormat="1" ht="13.2" x14ac:dyDescent="0.3">
      <c r="A626" s="54">
        <v>9.1</v>
      </c>
      <c r="B626" s="31" t="s">
        <v>326</v>
      </c>
      <c r="C626" s="144">
        <v>1</v>
      </c>
      <c r="D626" s="107" t="s">
        <v>14</v>
      </c>
      <c r="E626" s="116"/>
      <c r="F626" s="350">
        <f t="shared" si="40"/>
        <v>0</v>
      </c>
    </row>
    <row r="627" spans="1:6" s="220" customFormat="1" ht="13.2" x14ac:dyDescent="0.3">
      <c r="A627" s="54">
        <v>9.1999999999999993</v>
      </c>
      <c r="B627" s="83" t="s">
        <v>323</v>
      </c>
      <c r="C627" s="144">
        <v>1</v>
      </c>
      <c r="D627" s="107" t="s">
        <v>14</v>
      </c>
      <c r="E627" s="324"/>
      <c r="F627" s="350">
        <f t="shared" si="40"/>
        <v>0</v>
      </c>
    </row>
    <row r="628" spans="1:6" s="220" customFormat="1" ht="13.2" x14ac:dyDescent="0.3">
      <c r="A628" s="54">
        <v>9.3000000000000007</v>
      </c>
      <c r="B628" s="31" t="s">
        <v>424</v>
      </c>
      <c r="C628" s="144">
        <v>1</v>
      </c>
      <c r="D628" s="107" t="s">
        <v>14</v>
      </c>
      <c r="E628" s="324"/>
      <c r="F628" s="350">
        <f t="shared" si="40"/>
        <v>0</v>
      </c>
    </row>
    <row r="629" spans="1:6" s="220" customFormat="1" ht="13.2" x14ac:dyDescent="0.3">
      <c r="A629" s="54">
        <v>9.4</v>
      </c>
      <c r="B629" s="31" t="s">
        <v>325</v>
      </c>
      <c r="C629" s="144">
        <v>1</v>
      </c>
      <c r="D629" s="107" t="s">
        <v>14</v>
      </c>
      <c r="E629" s="324"/>
      <c r="F629" s="350">
        <f t="shared" si="40"/>
        <v>0</v>
      </c>
    </row>
    <row r="630" spans="1:6" s="220" customFormat="1" ht="13.2" x14ac:dyDescent="0.3">
      <c r="A630" s="54">
        <v>9.5</v>
      </c>
      <c r="B630" s="31" t="s">
        <v>425</v>
      </c>
      <c r="C630" s="144">
        <v>1</v>
      </c>
      <c r="D630" s="107" t="s">
        <v>14</v>
      </c>
      <c r="E630" s="324"/>
      <c r="F630" s="350">
        <f t="shared" si="40"/>
        <v>0</v>
      </c>
    </row>
    <row r="631" spans="1:6" s="220" customFormat="1" ht="13.2" x14ac:dyDescent="0.3">
      <c r="A631" s="54">
        <v>9.6</v>
      </c>
      <c r="B631" s="31" t="s">
        <v>324</v>
      </c>
      <c r="C631" s="144">
        <v>1</v>
      </c>
      <c r="D631" s="107" t="s">
        <v>14</v>
      </c>
      <c r="E631" s="324"/>
      <c r="F631" s="350">
        <f t="shared" si="40"/>
        <v>0</v>
      </c>
    </row>
    <row r="632" spans="1:6" s="220" customFormat="1" ht="13.2" x14ac:dyDescent="0.3">
      <c r="A632" s="54">
        <v>9.6999999999999993</v>
      </c>
      <c r="B632" s="83" t="s">
        <v>426</v>
      </c>
      <c r="C632" s="144">
        <v>2</v>
      </c>
      <c r="D632" s="107" t="s">
        <v>14</v>
      </c>
      <c r="E632" s="324"/>
      <c r="F632" s="350">
        <f t="shared" si="40"/>
        <v>0</v>
      </c>
    </row>
    <row r="633" spans="1:6" s="220" customFormat="1" ht="13.2" x14ac:dyDescent="0.3">
      <c r="A633" s="54">
        <v>9.8000000000000007</v>
      </c>
      <c r="B633" s="31" t="s">
        <v>427</v>
      </c>
      <c r="C633" s="144">
        <v>1</v>
      </c>
      <c r="D633" s="107" t="s">
        <v>14</v>
      </c>
      <c r="E633" s="324"/>
      <c r="F633" s="350">
        <f t="shared" si="40"/>
        <v>0</v>
      </c>
    </row>
    <row r="634" spans="1:6" s="220" customFormat="1" ht="13.2" x14ac:dyDescent="0.3">
      <c r="A634" s="54">
        <v>9.9</v>
      </c>
      <c r="B634" s="31" t="s">
        <v>556</v>
      </c>
      <c r="C634" s="144">
        <v>4</v>
      </c>
      <c r="D634" s="107" t="s">
        <v>14</v>
      </c>
      <c r="E634" s="324"/>
      <c r="F634" s="350">
        <f t="shared" ref="F634:F635" si="41">+C634*E634</f>
        <v>0</v>
      </c>
    </row>
    <row r="635" spans="1:6" s="220" customFormat="1" ht="13.2" x14ac:dyDescent="0.3">
      <c r="A635" s="60">
        <v>9.1</v>
      </c>
      <c r="B635" s="31" t="s">
        <v>557</v>
      </c>
      <c r="C635" s="144">
        <v>1</v>
      </c>
      <c r="D635" s="107" t="s">
        <v>14</v>
      </c>
      <c r="E635" s="324"/>
      <c r="F635" s="350">
        <f t="shared" si="41"/>
        <v>0</v>
      </c>
    </row>
    <row r="636" spans="1:6" s="220" customFormat="1" ht="13.2" x14ac:dyDescent="0.3">
      <c r="A636" s="60">
        <v>9.11</v>
      </c>
      <c r="B636" s="31" t="s">
        <v>428</v>
      </c>
      <c r="C636" s="144">
        <v>1</v>
      </c>
      <c r="D636" s="107" t="s">
        <v>135</v>
      </c>
      <c r="E636" s="324"/>
      <c r="F636" s="350">
        <f t="shared" si="40"/>
        <v>0</v>
      </c>
    </row>
    <row r="637" spans="1:6" s="220" customFormat="1" ht="13.2" x14ac:dyDescent="0.3">
      <c r="A637" s="60">
        <v>9.1199999999999992</v>
      </c>
      <c r="B637" s="83" t="s">
        <v>429</v>
      </c>
      <c r="C637" s="144">
        <v>1</v>
      </c>
      <c r="D637" s="107" t="s">
        <v>14</v>
      </c>
      <c r="E637" s="116"/>
      <c r="F637" s="350">
        <f t="shared" si="40"/>
        <v>0</v>
      </c>
    </row>
    <row r="638" spans="1:6" s="220" customFormat="1" ht="13.2" x14ac:dyDescent="0.3">
      <c r="A638" s="60">
        <v>9.1300000000000008</v>
      </c>
      <c r="B638" s="83" t="s">
        <v>430</v>
      </c>
      <c r="C638" s="144">
        <v>1</v>
      </c>
      <c r="D638" s="107" t="s">
        <v>135</v>
      </c>
      <c r="E638" s="324"/>
      <c r="F638" s="350">
        <f t="shared" si="40"/>
        <v>0</v>
      </c>
    </row>
    <row r="639" spans="1:6" s="220" customFormat="1" ht="13.2" x14ac:dyDescent="0.3">
      <c r="A639" s="150"/>
      <c r="B639" s="83"/>
      <c r="C639" s="144"/>
      <c r="D639" s="107"/>
      <c r="E639" s="324"/>
      <c r="F639" s="350">
        <f t="shared" si="40"/>
        <v>0</v>
      </c>
    </row>
    <row r="640" spans="1:6" s="220" customFormat="1" ht="13.2" x14ac:dyDescent="0.3">
      <c r="A640" s="151">
        <v>10</v>
      </c>
      <c r="B640" s="152" t="s">
        <v>431</v>
      </c>
      <c r="C640" s="144"/>
      <c r="D640" s="107"/>
      <c r="E640" s="324"/>
      <c r="F640" s="350">
        <f t="shared" si="40"/>
        <v>0</v>
      </c>
    </row>
    <row r="641" spans="1:6" s="220" customFormat="1" ht="13.2" x14ac:dyDescent="0.3">
      <c r="A641" s="153">
        <v>10.1</v>
      </c>
      <c r="B641" s="83" t="s">
        <v>432</v>
      </c>
      <c r="C641" s="120">
        <f>1.97*10.76</f>
        <v>21.2</v>
      </c>
      <c r="D641" s="107" t="s">
        <v>312</v>
      </c>
      <c r="E641" s="116"/>
      <c r="F641" s="350">
        <f t="shared" si="40"/>
        <v>0</v>
      </c>
    </row>
    <row r="642" spans="1:6" s="220" customFormat="1" ht="13.2" x14ac:dyDescent="0.3">
      <c r="A642" s="153">
        <v>10.199999999999999</v>
      </c>
      <c r="B642" s="83" t="s">
        <v>433</v>
      </c>
      <c r="C642" s="120">
        <f>3.8*3.28</f>
        <v>12.46</v>
      </c>
      <c r="D642" s="107" t="s">
        <v>434</v>
      </c>
      <c r="E642" s="116"/>
      <c r="F642" s="350">
        <f t="shared" si="40"/>
        <v>0</v>
      </c>
    </row>
    <row r="643" spans="1:6" s="220" customFormat="1" ht="13.2" x14ac:dyDescent="0.3">
      <c r="A643" s="153">
        <v>10.3</v>
      </c>
      <c r="B643" s="83" t="s">
        <v>435</v>
      </c>
      <c r="C643" s="120">
        <f>1.8*3.28</f>
        <v>5.9</v>
      </c>
      <c r="D643" s="107" t="s">
        <v>434</v>
      </c>
      <c r="E643" s="116"/>
      <c r="F643" s="350">
        <f t="shared" si="40"/>
        <v>0</v>
      </c>
    </row>
    <row r="644" spans="1:6" s="220" customFormat="1" ht="13.2" x14ac:dyDescent="0.3">
      <c r="A644" s="150"/>
      <c r="B644" s="83"/>
      <c r="C644" s="144"/>
      <c r="D644" s="107"/>
      <c r="E644" s="324"/>
      <c r="F644" s="350">
        <f t="shared" ref="F644:F645" si="42">ROUND(C644*E644,2)</f>
        <v>0</v>
      </c>
    </row>
    <row r="645" spans="1:6" s="220" customFormat="1" ht="13.2" x14ac:dyDescent="0.3">
      <c r="A645" s="53">
        <v>11</v>
      </c>
      <c r="B645" s="152" t="s">
        <v>436</v>
      </c>
      <c r="C645" s="144">
        <v>1</v>
      </c>
      <c r="D645" s="107" t="s">
        <v>14</v>
      </c>
      <c r="E645" s="324"/>
      <c r="F645" s="350">
        <f t="shared" si="42"/>
        <v>0</v>
      </c>
    </row>
    <row r="646" spans="1:6" s="220" customFormat="1" ht="13.2" x14ac:dyDescent="0.3">
      <c r="A646" s="154"/>
      <c r="B646" s="155" t="s">
        <v>485</v>
      </c>
      <c r="C646" s="156"/>
      <c r="D646" s="157"/>
      <c r="E646" s="326"/>
      <c r="F646" s="367">
        <f>SUM(F583:F645)</f>
        <v>0</v>
      </c>
    </row>
    <row r="647" spans="1:6" s="220" customFormat="1" ht="13.2" x14ac:dyDescent="0.3">
      <c r="A647" s="235"/>
      <c r="B647" s="236"/>
      <c r="C647" s="237"/>
      <c r="D647" s="238"/>
      <c r="E647" s="116"/>
      <c r="F647" s="359"/>
    </row>
    <row r="648" spans="1:6" s="220" customFormat="1" ht="13.2" x14ac:dyDescent="0.3">
      <c r="A648" s="241" t="s">
        <v>519</v>
      </c>
      <c r="B648" s="242" t="s">
        <v>437</v>
      </c>
      <c r="C648" s="237"/>
      <c r="D648" s="238"/>
      <c r="E648" s="116"/>
      <c r="F648" s="359"/>
    </row>
    <row r="649" spans="1:6" s="220" customFormat="1" ht="13.2" x14ac:dyDescent="0.3">
      <c r="A649" s="241" t="s">
        <v>53</v>
      </c>
      <c r="B649" s="242" t="s">
        <v>523</v>
      </c>
      <c r="C649" s="237"/>
      <c r="D649" s="238"/>
      <c r="E649" s="116"/>
      <c r="F649" s="359"/>
    </row>
    <row r="650" spans="1:6" x14ac:dyDescent="0.3">
      <c r="A650" s="30">
        <v>1</v>
      </c>
      <c r="B650" s="30" t="s">
        <v>78</v>
      </c>
      <c r="C650" s="147">
        <v>659.26</v>
      </c>
      <c r="D650" s="19" t="s">
        <v>3</v>
      </c>
      <c r="E650" s="297"/>
      <c r="F650" s="350">
        <f>ROUND(C650*E650,2)</f>
        <v>0</v>
      </c>
    </row>
    <row r="651" spans="1:6" x14ac:dyDescent="0.3">
      <c r="A651" s="30"/>
      <c r="B651" s="30"/>
      <c r="C651" s="147"/>
      <c r="D651" s="19"/>
      <c r="E651" s="297"/>
      <c r="F651" s="350"/>
    </row>
    <row r="652" spans="1:6" x14ac:dyDescent="0.3">
      <c r="A652" s="30">
        <v>2</v>
      </c>
      <c r="B652" s="28" t="s">
        <v>4</v>
      </c>
      <c r="C652" s="147"/>
      <c r="D652" s="19"/>
      <c r="E652" s="297"/>
      <c r="F652" s="350"/>
    </row>
    <row r="653" spans="1:6" x14ac:dyDescent="0.3">
      <c r="A653" s="21">
        <v>2.1</v>
      </c>
      <c r="B653" s="32" t="s">
        <v>15</v>
      </c>
      <c r="C653" s="147">
        <v>857.47</v>
      </c>
      <c r="D653" s="19" t="s">
        <v>45</v>
      </c>
      <c r="E653" s="297"/>
      <c r="F653" s="350">
        <f t="shared" ref="F653:F657" si="43">ROUND(C653*E653,2)</f>
        <v>0</v>
      </c>
    </row>
    <row r="654" spans="1:6" x14ac:dyDescent="0.3">
      <c r="A654" s="21">
        <v>2.2000000000000002</v>
      </c>
      <c r="B654" s="21" t="s">
        <v>16</v>
      </c>
      <c r="C654" s="147">
        <v>624.33000000000004</v>
      </c>
      <c r="D654" s="19" t="s">
        <v>51</v>
      </c>
      <c r="E654" s="297"/>
      <c r="F654" s="350">
        <f t="shared" si="43"/>
        <v>0</v>
      </c>
    </row>
    <row r="655" spans="1:6" x14ac:dyDescent="0.3">
      <c r="A655" s="21">
        <v>2.2999999999999998</v>
      </c>
      <c r="B655" s="21" t="s">
        <v>81</v>
      </c>
      <c r="C655" s="147">
        <v>57.85</v>
      </c>
      <c r="D655" s="19" t="s">
        <v>45</v>
      </c>
      <c r="E655" s="297"/>
      <c r="F655" s="350">
        <f t="shared" si="43"/>
        <v>0</v>
      </c>
    </row>
    <row r="656" spans="1:6" s="220" customFormat="1" ht="26.4" x14ac:dyDescent="0.3">
      <c r="A656" s="21">
        <v>2.4</v>
      </c>
      <c r="B656" s="31" t="s">
        <v>229</v>
      </c>
      <c r="C656" s="198">
        <v>695.21</v>
      </c>
      <c r="D656" s="197" t="s">
        <v>109</v>
      </c>
      <c r="E656" s="310"/>
      <c r="F656" s="350">
        <f>ROUND(C656*E656,2)</f>
        <v>0</v>
      </c>
    </row>
    <row r="657" spans="1:6" ht="26.4" x14ac:dyDescent="0.3">
      <c r="A657" s="21">
        <v>2.5</v>
      </c>
      <c r="B657" s="47" t="s">
        <v>18</v>
      </c>
      <c r="C657" s="147">
        <v>194.64</v>
      </c>
      <c r="D657" s="19" t="s">
        <v>45</v>
      </c>
      <c r="E657" s="297"/>
      <c r="F657" s="350">
        <f t="shared" si="43"/>
        <v>0</v>
      </c>
    </row>
    <row r="658" spans="1:6" x14ac:dyDescent="0.3">
      <c r="A658" s="21"/>
      <c r="B658" s="25"/>
      <c r="C658" s="18"/>
      <c r="D658" s="19"/>
      <c r="E658" s="297"/>
      <c r="F658" s="350"/>
    </row>
    <row r="659" spans="1:6" x14ac:dyDescent="0.3">
      <c r="A659" s="30">
        <v>3</v>
      </c>
      <c r="B659" s="28" t="s">
        <v>39</v>
      </c>
      <c r="C659" s="18"/>
      <c r="D659" s="19"/>
      <c r="E659" s="297"/>
      <c r="F659" s="350"/>
    </row>
    <row r="660" spans="1:6" ht="26.4" x14ac:dyDescent="0.3">
      <c r="A660" s="21">
        <f>+A659+0.1</f>
        <v>3.1</v>
      </c>
      <c r="B660" s="48" t="s">
        <v>82</v>
      </c>
      <c r="C660" s="18">
        <v>143.66</v>
      </c>
      <c r="D660" s="19" t="s">
        <v>3</v>
      </c>
      <c r="E660" s="297"/>
      <c r="F660" s="350">
        <f t="shared" ref="F660:F664" si="44">ROUND(C660*E660,2)</f>
        <v>0</v>
      </c>
    </row>
    <row r="661" spans="1:6" ht="26.4" x14ac:dyDescent="0.3">
      <c r="A661" s="21">
        <f t="shared" ref="A661:A664" si="45">+A660+0.1</f>
        <v>3.2</v>
      </c>
      <c r="B661" s="48" t="s">
        <v>83</v>
      </c>
      <c r="C661" s="18">
        <v>187.53</v>
      </c>
      <c r="D661" s="19" t="s">
        <v>3</v>
      </c>
      <c r="E661" s="297"/>
      <c r="F661" s="350">
        <f t="shared" si="44"/>
        <v>0</v>
      </c>
    </row>
    <row r="662" spans="1:6" x14ac:dyDescent="0.3">
      <c r="A662" s="21">
        <f t="shared" si="45"/>
        <v>3.3</v>
      </c>
      <c r="B662" s="48" t="s">
        <v>531</v>
      </c>
      <c r="C662" s="18">
        <v>48.21</v>
      </c>
      <c r="D662" s="19" t="s">
        <v>3</v>
      </c>
      <c r="E662" s="297"/>
      <c r="F662" s="350">
        <f t="shared" si="44"/>
        <v>0</v>
      </c>
    </row>
    <row r="663" spans="1:6" ht="26.4" x14ac:dyDescent="0.3">
      <c r="A663" s="21">
        <f t="shared" si="45"/>
        <v>3.4</v>
      </c>
      <c r="B663" s="48" t="s">
        <v>84</v>
      </c>
      <c r="C663" s="18">
        <v>240.93</v>
      </c>
      <c r="D663" s="19" t="s">
        <v>3</v>
      </c>
      <c r="E663" s="297"/>
      <c r="F663" s="350">
        <f t="shared" si="44"/>
        <v>0</v>
      </c>
    </row>
    <row r="664" spans="1:6" ht="26.4" x14ac:dyDescent="0.3">
      <c r="A664" s="21">
        <f t="shared" si="45"/>
        <v>3.5</v>
      </c>
      <c r="B664" s="48" t="s">
        <v>532</v>
      </c>
      <c r="C664" s="18">
        <v>116.6</v>
      </c>
      <c r="D664" s="19" t="s">
        <v>3</v>
      </c>
      <c r="E664" s="297"/>
      <c r="F664" s="350">
        <f t="shared" si="44"/>
        <v>0</v>
      </c>
    </row>
    <row r="665" spans="1:6" x14ac:dyDescent="0.3">
      <c r="A665" s="21"/>
      <c r="B665" s="32"/>
      <c r="C665" s="18"/>
      <c r="D665" s="19"/>
      <c r="E665" s="297"/>
      <c r="F665" s="350"/>
    </row>
    <row r="666" spans="1:6" x14ac:dyDescent="0.3">
      <c r="A666" s="30">
        <v>4</v>
      </c>
      <c r="B666" s="28" t="s">
        <v>40</v>
      </c>
      <c r="C666" s="18"/>
      <c r="D666" s="19"/>
      <c r="E666" s="297"/>
      <c r="F666" s="350"/>
    </row>
    <row r="667" spans="1:6" x14ac:dyDescent="0.3">
      <c r="A667" s="21">
        <f>+A666+0.1</f>
        <v>4.0999999999999996</v>
      </c>
      <c r="B667" s="48" t="s">
        <v>524</v>
      </c>
      <c r="C667" s="18">
        <v>50963.82</v>
      </c>
      <c r="D667" s="19" t="s">
        <v>3</v>
      </c>
      <c r="E667" s="297"/>
      <c r="F667" s="350">
        <f t="shared" ref="F667:F671" si="46">ROUND(C667*E667,2)</f>
        <v>0</v>
      </c>
    </row>
    <row r="668" spans="1:6" x14ac:dyDescent="0.3">
      <c r="A668" s="21">
        <f t="shared" ref="A668:A671" si="47">+A667+0.1</f>
        <v>4.2</v>
      </c>
      <c r="B668" s="48" t="s">
        <v>525</v>
      </c>
      <c r="C668" s="18">
        <v>3549.49</v>
      </c>
      <c r="D668" s="19" t="s">
        <v>3</v>
      </c>
      <c r="E668" s="297"/>
      <c r="F668" s="350">
        <f t="shared" si="46"/>
        <v>0</v>
      </c>
    </row>
    <row r="669" spans="1:6" x14ac:dyDescent="0.3">
      <c r="A669" s="21">
        <f t="shared" si="47"/>
        <v>4.3</v>
      </c>
      <c r="B669" s="48" t="s">
        <v>531</v>
      </c>
      <c r="C669" s="18">
        <v>2111.86</v>
      </c>
      <c r="D669" s="19" t="s">
        <v>3</v>
      </c>
      <c r="E669" s="297"/>
      <c r="F669" s="350">
        <f t="shared" si="46"/>
        <v>0</v>
      </c>
    </row>
    <row r="670" spans="1:6" x14ac:dyDescent="0.3">
      <c r="A670" s="21">
        <f t="shared" si="47"/>
        <v>4.4000000000000004</v>
      </c>
      <c r="B670" s="48" t="s">
        <v>526</v>
      </c>
      <c r="C670" s="18">
        <v>1260.46</v>
      </c>
      <c r="D670" s="19" t="s">
        <v>3</v>
      </c>
      <c r="E670" s="297"/>
      <c r="F670" s="350">
        <f t="shared" si="46"/>
        <v>0</v>
      </c>
    </row>
    <row r="671" spans="1:6" x14ac:dyDescent="0.3">
      <c r="A671" s="21">
        <f t="shared" si="47"/>
        <v>4.5</v>
      </c>
      <c r="B671" s="48" t="s">
        <v>527</v>
      </c>
      <c r="C671" s="18">
        <v>396.8</v>
      </c>
      <c r="D671" s="19" t="s">
        <v>3</v>
      </c>
      <c r="E671" s="297"/>
      <c r="F671" s="350">
        <f t="shared" si="46"/>
        <v>0</v>
      </c>
    </row>
    <row r="672" spans="1:6" x14ac:dyDescent="0.3">
      <c r="A672" s="21"/>
      <c r="B672" s="49"/>
      <c r="C672" s="18"/>
      <c r="D672" s="19"/>
      <c r="E672" s="297"/>
      <c r="F672" s="350"/>
    </row>
    <row r="673" spans="1:6" ht="32.25" customHeight="1" x14ac:dyDescent="0.3">
      <c r="A673" s="30">
        <v>5</v>
      </c>
      <c r="B673" s="29" t="s">
        <v>49</v>
      </c>
      <c r="C673" s="18"/>
      <c r="D673" s="19"/>
      <c r="E673" s="297"/>
      <c r="F673" s="350"/>
    </row>
    <row r="674" spans="1:6" x14ac:dyDescent="0.3">
      <c r="A674" s="21">
        <v>5.0999999999999996</v>
      </c>
      <c r="B674" s="66" t="s">
        <v>75</v>
      </c>
      <c r="C674" s="147">
        <v>12</v>
      </c>
      <c r="D674" s="118" t="s">
        <v>14</v>
      </c>
      <c r="E674" s="297"/>
      <c r="F674" s="350">
        <f t="shared" ref="F674" si="48">ROUND(C674*E674,2)</f>
        <v>0</v>
      </c>
    </row>
    <row r="675" spans="1:6" x14ac:dyDescent="0.3">
      <c r="A675" s="21"/>
      <c r="B675" s="66"/>
      <c r="C675" s="147"/>
      <c r="D675" s="118"/>
      <c r="E675" s="297"/>
      <c r="F675" s="350"/>
    </row>
    <row r="676" spans="1:6" s="255" customFormat="1" ht="26.4" x14ac:dyDescent="0.3">
      <c r="A676" s="265" t="s">
        <v>453</v>
      </c>
      <c r="B676" s="40" t="s">
        <v>516</v>
      </c>
      <c r="C676" s="120">
        <v>1</v>
      </c>
      <c r="D676" s="149" t="s">
        <v>5</v>
      </c>
      <c r="E676" s="297"/>
      <c r="F676" s="350">
        <f>+E676*C676</f>
        <v>0</v>
      </c>
    </row>
    <row r="677" spans="1:6" s="220" customFormat="1" ht="13.2" x14ac:dyDescent="0.3">
      <c r="A677" s="235"/>
      <c r="B677" s="236"/>
      <c r="C677" s="237"/>
      <c r="D677" s="238"/>
      <c r="E677" s="209"/>
      <c r="F677" s="359"/>
    </row>
    <row r="678" spans="1:6" s="255" customFormat="1" ht="13.2" x14ac:dyDescent="0.3">
      <c r="A678" s="265" t="s">
        <v>528</v>
      </c>
      <c r="B678" s="40" t="s">
        <v>486</v>
      </c>
      <c r="C678" s="30"/>
      <c r="D678" s="208"/>
      <c r="E678" s="297"/>
      <c r="F678" s="350"/>
    </row>
    <row r="679" spans="1:6" s="255" customFormat="1" ht="27" customHeight="1" x14ac:dyDescent="0.3">
      <c r="A679" s="266">
        <v>1</v>
      </c>
      <c r="B679" s="32" t="s">
        <v>487</v>
      </c>
      <c r="C679" s="267">
        <f>(365*3.5+130*9.5)*1.2*0.2</f>
        <v>603</v>
      </c>
      <c r="D679" s="19" t="s">
        <v>113</v>
      </c>
      <c r="E679" s="297"/>
      <c r="F679" s="350">
        <f>+ROUND((E679*C679),2)</f>
        <v>0</v>
      </c>
    </row>
    <row r="680" spans="1:6" s="255" customFormat="1" ht="13.2" x14ac:dyDescent="0.3">
      <c r="A680" s="266">
        <v>2</v>
      </c>
      <c r="B680" s="247" t="s">
        <v>488</v>
      </c>
      <c r="C680" s="267">
        <f>(365*3.5+130*9.5)</f>
        <v>2512.5</v>
      </c>
      <c r="D680" s="19" t="s">
        <v>123</v>
      </c>
      <c r="E680" s="297"/>
      <c r="F680" s="350">
        <f t="shared" ref="F680:F682" si="49">+ROUND((E680*C680),2)</f>
        <v>0</v>
      </c>
    </row>
    <row r="681" spans="1:6" s="255" customFormat="1" ht="26.4" x14ac:dyDescent="0.3">
      <c r="A681" s="266">
        <v>3</v>
      </c>
      <c r="B681" s="47" t="s">
        <v>489</v>
      </c>
      <c r="C681" s="267">
        <f>+C680</f>
        <v>2512.5</v>
      </c>
      <c r="D681" s="19" t="s">
        <v>123</v>
      </c>
      <c r="E681" s="297"/>
      <c r="F681" s="350">
        <f t="shared" si="49"/>
        <v>0</v>
      </c>
    </row>
    <row r="682" spans="1:6" s="255" customFormat="1" x14ac:dyDescent="0.3">
      <c r="A682" s="266">
        <v>4</v>
      </c>
      <c r="B682" s="32" t="s">
        <v>76</v>
      </c>
      <c r="C682" s="267">
        <f>+C681*0.05*45</f>
        <v>5653.13</v>
      </c>
      <c r="D682" s="19" t="s">
        <v>490</v>
      </c>
      <c r="E682" s="297"/>
      <c r="F682" s="350">
        <f t="shared" si="49"/>
        <v>0</v>
      </c>
    </row>
    <row r="683" spans="1:6" s="256" customFormat="1" ht="15" customHeight="1" x14ac:dyDescent="0.3">
      <c r="A683" s="268"/>
      <c r="B683" s="279"/>
      <c r="C683" s="263"/>
      <c r="D683" s="269"/>
      <c r="E683" s="327"/>
      <c r="F683" s="368"/>
    </row>
    <row r="684" spans="1:6" s="255" customFormat="1" ht="13.2" x14ac:dyDescent="0.3">
      <c r="A684" s="265" t="s">
        <v>529</v>
      </c>
      <c r="B684" s="40" t="s">
        <v>491</v>
      </c>
      <c r="C684" s="30"/>
      <c r="D684" s="208"/>
      <c r="E684" s="297"/>
      <c r="F684" s="350"/>
    </row>
    <row r="685" spans="1:6" s="255" customFormat="1" ht="13.2" x14ac:dyDescent="0.3">
      <c r="A685" s="270">
        <v>1</v>
      </c>
      <c r="B685" s="280" t="s">
        <v>492</v>
      </c>
      <c r="C685" s="295">
        <v>4</v>
      </c>
      <c r="D685" s="271" t="s">
        <v>14</v>
      </c>
      <c r="E685" s="297"/>
      <c r="F685" s="369">
        <f>ROUND(C685*E685,2)</f>
        <v>0</v>
      </c>
    </row>
    <row r="686" spans="1:6" s="256" customFormat="1" ht="15" customHeight="1" x14ac:dyDescent="0.3">
      <c r="A686" s="268"/>
      <c r="B686" s="279"/>
      <c r="C686" s="263"/>
      <c r="D686" s="269"/>
      <c r="E686" s="327"/>
      <c r="F686" s="368"/>
    </row>
    <row r="687" spans="1:6" s="255" customFormat="1" ht="13.2" x14ac:dyDescent="0.3">
      <c r="A687" s="265" t="s">
        <v>530</v>
      </c>
      <c r="B687" s="40" t="s">
        <v>493</v>
      </c>
      <c r="C687" s="30"/>
      <c r="D687" s="208"/>
      <c r="E687" s="297"/>
      <c r="F687" s="350"/>
    </row>
    <row r="688" spans="1:6" s="255" customFormat="1" ht="13.2" x14ac:dyDescent="0.3">
      <c r="A688" s="270">
        <v>1</v>
      </c>
      <c r="B688" s="247" t="s">
        <v>46</v>
      </c>
      <c r="C688" s="267">
        <v>592.78</v>
      </c>
      <c r="D688" s="19" t="s">
        <v>3</v>
      </c>
      <c r="E688" s="297"/>
      <c r="F688" s="350">
        <f t="shared" ref="F688:F692" si="50">+ROUND((E688*C688),2)</f>
        <v>0</v>
      </c>
    </row>
    <row r="689" spans="1:6" s="255" customFormat="1" ht="13.2" x14ac:dyDescent="0.3">
      <c r="A689" s="270">
        <v>2</v>
      </c>
      <c r="B689" s="280" t="s">
        <v>517</v>
      </c>
      <c r="C689" s="295">
        <f>+C688</f>
        <v>592.78</v>
      </c>
      <c r="D689" s="149" t="s">
        <v>123</v>
      </c>
      <c r="E689" s="297"/>
      <c r="F689" s="350">
        <f t="shared" si="50"/>
        <v>0</v>
      </c>
    </row>
    <row r="690" spans="1:6" s="255" customFormat="1" ht="13.2" x14ac:dyDescent="0.3">
      <c r="A690" s="270">
        <v>3</v>
      </c>
      <c r="B690" s="247" t="s">
        <v>494</v>
      </c>
      <c r="C690" s="267">
        <v>6</v>
      </c>
      <c r="D690" s="19" t="s">
        <v>14</v>
      </c>
      <c r="E690" s="297"/>
      <c r="F690" s="350">
        <f t="shared" si="50"/>
        <v>0</v>
      </c>
    </row>
    <row r="691" spans="1:6" s="255" customFormat="1" ht="26.4" x14ac:dyDescent="0.3">
      <c r="A691" s="270">
        <v>4</v>
      </c>
      <c r="B691" s="247" t="s">
        <v>495</v>
      </c>
      <c r="C691" s="267">
        <v>1</v>
      </c>
      <c r="D691" s="149" t="s">
        <v>5</v>
      </c>
      <c r="E691" s="297"/>
      <c r="F691" s="350">
        <f t="shared" si="50"/>
        <v>0</v>
      </c>
    </row>
    <row r="692" spans="1:6" s="255" customFormat="1" ht="39.6" x14ac:dyDescent="0.3">
      <c r="A692" s="270">
        <v>5</v>
      </c>
      <c r="B692" s="47" t="s">
        <v>568</v>
      </c>
      <c r="C692" s="267">
        <v>1</v>
      </c>
      <c r="D692" s="149" t="s">
        <v>5</v>
      </c>
      <c r="E692" s="297"/>
      <c r="F692" s="350">
        <f t="shared" si="50"/>
        <v>0</v>
      </c>
    </row>
    <row r="693" spans="1:6" s="220" customFormat="1" ht="13.2" x14ac:dyDescent="0.3">
      <c r="A693" s="59"/>
      <c r="B693" s="174" t="s">
        <v>520</v>
      </c>
      <c r="C693" s="175"/>
      <c r="D693" s="176"/>
      <c r="E693" s="177"/>
      <c r="F693" s="357">
        <f>SUM(F648:F692)</f>
        <v>0</v>
      </c>
    </row>
    <row r="694" spans="1:6" s="220" customFormat="1" ht="4.5" customHeight="1" x14ac:dyDescent="0.3">
      <c r="A694" s="235"/>
      <c r="B694" s="236"/>
      <c r="C694" s="237"/>
      <c r="D694" s="238"/>
      <c r="E694" s="209"/>
      <c r="F694" s="359"/>
    </row>
    <row r="695" spans="1:6" s="220" customFormat="1" ht="13.2" x14ac:dyDescent="0.3">
      <c r="A695" s="212"/>
      <c r="B695" s="213" t="s">
        <v>200</v>
      </c>
      <c r="C695" s="214"/>
      <c r="D695" s="215"/>
      <c r="E695" s="216"/>
      <c r="F695" s="370">
        <f>+F693+F646+F578+F535+F484+F376+F362+F307+F256+F198+F512+F125</f>
        <v>0</v>
      </c>
    </row>
    <row r="696" spans="1:6" s="220" customFormat="1" ht="13.2" x14ac:dyDescent="0.3">
      <c r="A696" s="235"/>
      <c r="B696" s="178"/>
      <c r="C696" s="167"/>
      <c r="D696" s="168"/>
      <c r="E696" s="169"/>
      <c r="F696" s="359"/>
    </row>
    <row r="697" spans="1:6" x14ac:dyDescent="0.3">
      <c r="A697" s="208" t="s">
        <v>100</v>
      </c>
      <c r="B697" s="30" t="s">
        <v>6</v>
      </c>
      <c r="C697" s="18"/>
      <c r="D697" s="19"/>
      <c r="E697" s="297"/>
      <c r="F697" s="350"/>
    </row>
    <row r="698" spans="1:6" ht="52.8" x14ac:dyDescent="0.3">
      <c r="A698" s="30">
        <v>1</v>
      </c>
      <c r="B698" s="47" t="s">
        <v>96</v>
      </c>
      <c r="C698" s="245">
        <v>2</v>
      </c>
      <c r="D698" s="246" t="s">
        <v>14</v>
      </c>
      <c r="E698" s="299"/>
      <c r="F698" s="351">
        <f t="shared" ref="F698:F700" si="51">ROUND(C698*E698,2)</f>
        <v>0</v>
      </c>
    </row>
    <row r="699" spans="1:6" x14ac:dyDescent="0.3">
      <c r="A699" s="30"/>
      <c r="B699" s="47"/>
      <c r="C699" s="18"/>
      <c r="D699" s="19"/>
      <c r="E699" s="297"/>
      <c r="F699" s="350">
        <f t="shared" si="51"/>
        <v>0</v>
      </c>
    </row>
    <row r="700" spans="1:6" ht="26.4" x14ac:dyDescent="0.3">
      <c r="A700" s="30">
        <v>2</v>
      </c>
      <c r="B700" s="32" t="s">
        <v>473</v>
      </c>
      <c r="C700" s="297"/>
      <c r="D700" s="19" t="s">
        <v>47</v>
      </c>
      <c r="E700" s="297"/>
      <c r="F700" s="350">
        <f t="shared" si="51"/>
        <v>0</v>
      </c>
    </row>
    <row r="701" spans="1:6" x14ac:dyDescent="0.3">
      <c r="A701" s="33"/>
      <c r="B701" s="24" t="s">
        <v>101</v>
      </c>
      <c r="C701" s="34"/>
      <c r="D701" s="35"/>
      <c r="E701" s="302"/>
      <c r="F701" s="355">
        <f>SUM(F698:F700)</f>
        <v>0</v>
      </c>
    </row>
    <row r="702" spans="1:6" ht="5.25" customHeight="1" x14ac:dyDescent="0.3">
      <c r="A702" s="21"/>
      <c r="B702" s="21"/>
      <c r="C702" s="18"/>
      <c r="D702" s="19"/>
      <c r="E702" s="297"/>
      <c r="F702" s="350"/>
    </row>
    <row r="703" spans="1:6" x14ac:dyDescent="0.3">
      <c r="A703" s="281"/>
      <c r="B703" s="283" t="s">
        <v>8</v>
      </c>
      <c r="C703" s="285"/>
      <c r="D703" s="287"/>
      <c r="E703" s="328"/>
      <c r="F703" s="371">
        <f>+F701+F695+F115</f>
        <v>0</v>
      </c>
    </row>
    <row r="704" spans="1:6" x14ac:dyDescent="0.3">
      <c r="A704" s="282"/>
      <c r="B704" s="284" t="s">
        <v>8</v>
      </c>
      <c r="C704" s="286"/>
      <c r="D704" s="288"/>
      <c r="E704" s="329"/>
      <c r="F704" s="372">
        <f>+F703</f>
        <v>0</v>
      </c>
    </row>
    <row r="705" spans="1:6" x14ac:dyDescent="0.3">
      <c r="A705" s="21"/>
      <c r="B705" s="21"/>
      <c r="C705" s="18"/>
      <c r="D705" s="289"/>
      <c r="E705" s="330"/>
      <c r="F705" s="350"/>
    </row>
    <row r="706" spans="1:6" x14ac:dyDescent="0.3">
      <c r="A706" s="21"/>
      <c r="B706" s="22" t="s">
        <v>9</v>
      </c>
      <c r="C706" s="18"/>
      <c r="D706" s="19"/>
      <c r="E706" s="297"/>
      <c r="F706" s="350"/>
    </row>
    <row r="707" spans="1:6" x14ac:dyDescent="0.3">
      <c r="A707" s="21"/>
      <c r="B707" s="79" t="s">
        <v>31</v>
      </c>
      <c r="C707" s="23">
        <v>0.1</v>
      </c>
      <c r="D707" s="19"/>
      <c r="E707" s="297"/>
      <c r="F707" s="350">
        <f t="shared" ref="F707:F713" si="52">ROUND(F$703*C707,2)</f>
        <v>0</v>
      </c>
    </row>
    <row r="708" spans="1:6" x14ac:dyDescent="0.3">
      <c r="A708" s="21"/>
      <c r="B708" s="79" t="s">
        <v>30</v>
      </c>
      <c r="C708" s="23">
        <v>0.03</v>
      </c>
      <c r="D708" s="19"/>
      <c r="E708" s="297"/>
      <c r="F708" s="350">
        <f t="shared" si="52"/>
        <v>0</v>
      </c>
    </row>
    <row r="709" spans="1:6" x14ac:dyDescent="0.3">
      <c r="A709" s="21"/>
      <c r="B709" s="79" t="s">
        <v>32</v>
      </c>
      <c r="C709" s="23">
        <v>0.04</v>
      </c>
      <c r="D709" s="19"/>
      <c r="E709" s="297"/>
      <c r="F709" s="350">
        <f t="shared" si="52"/>
        <v>0</v>
      </c>
    </row>
    <row r="710" spans="1:6" x14ac:dyDescent="0.3">
      <c r="A710" s="21"/>
      <c r="B710" s="79" t="s">
        <v>34</v>
      </c>
      <c r="C710" s="23">
        <v>0.03</v>
      </c>
      <c r="D710" s="19"/>
      <c r="E710" s="297"/>
      <c r="F710" s="350">
        <f t="shared" si="52"/>
        <v>0</v>
      </c>
    </row>
    <row r="711" spans="1:6" x14ac:dyDescent="0.3">
      <c r="A711" s="21"/>
      <c r="B711" s="79" t="s">
        <v>33</v>
      </c>
      <c r="C711" s="23">
        <v>0.05</v>
      </c>
      <c r="D711" s="19"/>
      <c r="E711" s="297"/>
      <c r="F711" s="350">
        <f t="shared" si="52"/>
        <v>0</v>
      </c>
    </row>
    <row r="712" spans="1:6" x14ac:dyDescent="0.3">
      <c r="A712" s="21"/>
      <c r="B712" s="79" t="s">
        <v>66</v>
      </c>
      <c r="C712" s="23">
        <v>0.1</v>
      </c>
      <c r="D712" s="19"/>
      <c r="E712" s="297"/>
      <c r="F712" s="350">
        <f t="shared" si="52"/>
        <v>0</v>
      </c>
    </row>
    <row r="713" spans="1:6" x14ac:dyDescent="0.3">
      <c r="A713" s="21"/>
      <c r="B713" s="79" t="s">
        <v>38</v>
      </c>
      <c r="C713" s="23">
        <v>1.4999999999999999E-2</v>
      </c>
      <c r="D713" s="19"/>
      <c r="E713" s="297"/>
      <c r="F713" s="350">
        <f t="shared" si="52"/>
        <v>0</v>
      </c>
    </row>
    <row r="714" spans="1:6" x14ac:dyDescent="0.3">
      <c r="A714" s="21"/>
      <c r="B714" s="51" t="s">
        <v>574</v>
      </c>
      <c r="C714" s="23">
        <v>0.18</v>
      </c>
      <c r="D714" s="19"/>
      <c r="E714" s="297"/>
      <c r="F714" s="350">
        <f>ROUND(F$707*C714,2)</f>
        <v>0</v>
      </c>
    </row>
    <row r="715" spans="1:6" x14ac:dyDescent="0.3">
      <c r="A715" s="21"/>
      <c r="B715" s="79" t="s">
        <v>35</v>
      </c>
      <c r="C715" s="23">
        <v>0.01</v>
      </c>
      <c r="D715" s="19"/>
      <c r="E715" s="297"/>
      <c r="F715" s="350">
        <f>ROUND(F$703*C715,2)</f>
        <v>0</v>
      </c>
    </row>
    <row r="716" spans="1:6" x14ac:dyDescent="0.3">
      <c r="A716" s="21"/>
      <c r="B716" s="243" t="s">
        <v>37</v>
      </c>
      <c r="C716" s="23">
        <v>1E-3</v>
      </c>
      <c r="D716" s="19"/>
      <c r="E716" s="297"/>
      <c r="F716" s="350">
        <f>ROUND(F$703*C716,2)</f>
        <v>0</v>
      </c>
    </row>
    <row r="717" spans="1:6" x14ac:dyDescent="0.3">
      <c r="A717" s="21"/>
      <c r="B717" s="79" t="s">
        <v>36</v>
      </c>
      <c r="C717" s="23">
        <v>0.05</v>
      </c>
      <c r="D717" s="19"/>
      <c r="E717" s="297"/>
      <c r="F717" s="350">
        <f>ROUND(F$703*C717,2)</f>
        <v>0</v>
      </c>
    </row>
    <row r="718" spans="1:6" x14ac:dyDescent="0.3">
      <c r="A718" s="21"/>
      <c r="B718" s="56" t="s">
        <v>465</v>
      </c>
      <c r="C718" s="18">
        <v>1</v>
      </c>
      <c r="D718" s="19" t="s">
        <v>5</v>
      </c>
      <c r="E718" s="297"/>
      <c r="F718" s="350">
        <f>ROUND(C718*E718,2)</f>
        <v>0</v>
      </c>
    </row>
    <row r="719" spans="1:6" x14ac:dyDescent="0.3">
      <c r="A719" s="21"/>
      <c r="B719" s="56" t="s">
        <v>464</v>
      </c>
      <c r="C719" s="18">
        <v>1</v>
      </c>
      <c r="D719" s="19" t="s">
        <v>5</v>
      </c>
      <c r="E719" s="297"/>
      <c r="F719" s="350">
        <f>ROUND(C719*E719,2)</f>
        <v>0</v>
      </c>
    </row>
    <row r="720" spans="1:6" x14ac:dyDescent="0.3">
      <c r="A720" s="21"/>
      <c r="B720" s="22" t="s">
        <v>10</v>
      </c>
      <c r="C720" s="18"/>
      <c r="D720" s="19"/>
      <c r="E720" s="297"/>
      <c r="F720" s="373">
        <f>SUM(F707:F719)</f>
        <v>0</v>
      </c>
    </row>
    <row r="721" spans="1:6" ht="3.75" customHeight="1" x14ac:dyDescent="0.3">
      <c r="A721" s="21"/>
      <c r="B721" s="21"/>
      <c r="C721" s="18"/>
      <c r="D721" s="19"/>
      <c r="E721" s="297"/>
      <c r="F721" s="350"/>
    </row>
    <row r="722" spans="1:6" x14ac:dyDescent="0.3">
      <c r="A722" s="290"/>
      <c r="B722" s="291" t="s">
        <v>95</v>
      </c>
      <c r="C722" s="292"/>
      <c r="D722" s="293"/>
      <c r="E722" s="292"/>
      <c r="F722" s="374">
        <f>+F720+F703</f>
        <v>0</v>
      </c>
    </row>
    <row r="723" spans="1:6" x14ac:dyDescent="0.3">
      <c r="A723" s="333"/>
      <c r="B723" s="334"/>
      <c r="C723" s="335"/>
      <c r="D723" s="336"/>
      <c r="E723" s="335"/>
      <c r="F723" s="335"/>
    </row>
    <row r="724" spans="1:6" x14ac:dyDescent="0.3">
      <c r="A724" s="337"/>
      <c r="C724" s="338"/>
      <c r="D724" s="13"/>
      <c r="E724" s="337"/>
      <c r="F724" s="337"/>
    </row>
    <row r="725" spans="1:6" x14ac:dyDescent="0.3">
      <c r="B725" s="244"/>
      <c r="D725" s="244"/>
      <c r="E725" s="338"/>
      <c r="F725" s="338"/>
    </row>
    <row r="726" spans="1:6" x14ac:dyDescent="0.3">
      <c r="A726" s="337"/>
      <c r="C726" s="338"/>
      <c r="D726" s="13"/>
      <c r="E726" s="337"/>
      <c r="F726" s="337"/>
    </row>
    <row r="727" spans="1:6" x14ac:dyDescent="0.3">
      <c r="A727" s="337"/>
      <c r="C727" s="338"/>
      <c r="D727" s="13"/>
      <c r="E727" s="337"/>
      <c r="F727" s="337"/>
    </row>
    <row r="728" spans="1:6" x14ac:dyDescent="0.3">
      <c r="A728" s="339"/>
      <c r="B728" s="339"/>
      <c r="C728" s="339"/>
      <c r="D728" s="339"/>
      <c r="E728" s="340"/>
      <c r="F728" s="341"/>
    </row>
    <row r="729" spans="1:6" x14ac:dyDescent="0.3">
      <c r="A729" s="345"/>
      <c r="B729" s="345"/>
      <c r="C729" s="345"/>
      <c r="D729" s="345"/>
      <c r="E729" s="345"/>
      <c r="F729" s="345"/>
    </row>
    <row r="730" spans="1:6" x14ac:dyDescent="0.3">
      <c r="A730" s="346"/>
      <c r="B730" s="346"/>
      <c r="C730" s="346"/>
      <c r="D730" s="346"/>
      <c r="E730" s="346"/>
      <c r="F730" s="346"/>
    </row>
  </sheetData>
  <sheetProtection algorithmName="SHA-512" hashValue="xVvxucaH33cTN96M5TzVyNUyJJj1RGDKYHq3GVAILKcMkQgqOoY6y1TaSIcwfA3cDSgdYOAwTsCYFS37ibduVA==" saltValue="gqb9FoI4JnDh5yUrsQo6nw==" spinCount="100000" sheet="1" objects="1" scenarios="1"/>
  <mergeCells count="7">
    <mergeCell ref="A729:F729"/>
    <mergeCell ref="A730:F730"/>
    <mergeCell ref="B6:F6"/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6" fitToHeight="0" orientation="portrait" r:id="rId1"/>
  <headerFooter>
    <oddFooter>&amp;CCONSTRUCCIÓN &amp;8ALCANTARILLADO SANITARIO LICEY AL MEDIO -LAS PALOMAS ARRIBA, LOTE III, MUNICIPIO LICEY AL MEDIO.&amp;R&amp;P / &amp;N</oddFooter>
  </headerFooter>
  <rowBreaks count="3" manualBreakCount="3">
    <brk id="269" max="5" man="1"/>
    <brk id="559" max="5" man="1"/>
    <brk id="703" max="5" man="1"/>
  </rowBreaks>
  <ignoredErrors>
    <ignoredError sqref="F14:F7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</vt:lpstr>
      <vt:lpstr>'LISTA '!Área_de_impresión</vt:lpstr>
      <vt:lpstr>'LISTA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Gustavo Lemoine</cp:lastModifiedBy>
  <cp:lastPrinted>2023-05-02T16:52:39Z</cp:lastPrinted>
  <dcterms:created xsi:type="dcterms:W3CDTF">2020-05-28T17:33:19Z</dcterms:created>
  <dcterms:modified xsi:type="dcterms:W3CDTF">2023-05-21T18:49:05Z</dcterms:modified>
</cp:coreProperties>
</file>