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smin.candelario\Desktop\plan operativo poa\"/>
    </mc:Choice>
  </mc:AlternateContent>
  <bookViews>
    <workbookView xWindow="0" yWindow="0" windowWidth="20490" windowHeight="7755" tabRatio="594"/>
  </bookViews>
  <sheets>
    <sheet name="OE 1" sheetId="2" r:id="rId1"/>
    <sheet name="OE 2" sheetId="3" r:id="rId2"/>
    <sheet name="OE 3" sheetId="4" r:id="rId3"/>
    <sheet name="OE 4" sheetId="5" r:id="rId4"/>
    <sheet name="OE 5" sheetId="6" r:id="rId5"/>
    <sheet name="OE 6" sheetId="1" r:id="rId6"/>
    <sheet name="OE 7" sheetId="7" r:id="rId7"/>
  </sheets>
  <definedNames>
    <definedName name="_xlnm.Print_Area" localSheetId="0">'OE 1'!$A$1:$AT$35</definedName>
    <definedName name="_xlnm.Print_Area" localSheetId="2">'OE 3'!$A$1:$AT$53</definedName>
    <definedName name="_xlnm.Print_Area" localSheetId="6">'OE 7'!$A$1:$AT$24</definedName>
    <definedName name="_xlnm.Print_Titles" localSheetId="2">'OE 3'!$1:$13</definedName>
  </definedNames>
  <calcPr calcId="152511"/>
</workbook>
</file>

<file path=xl/calcChain.xml><?xml version="1.0" encoding="utf-8"?>
<calcChain xmlns="http://schemas.openxmlformats.org/spreadsheetml/2006/main">
  <c r="T18" i="4" l="1"/>
  <c r="R18" i="4"/>
  <c r="P18" i="4"/>
  <c r="T17" i="4"/>
  <c r="R17" i="4"/>
  <c r="P17" i="4"/>
  <c r="T16" i="4"/>
  <c r="R16" i="4"/>
  <c r="P16" i="4"/>
  <c r="T15" i="4"/>
  <c r="R15" i="4"/>
  <c r="P15" i="4"/>
  <c r="T14" i="4"/>
  <c r="R14" i="4"/>
  <c r="P14" i="4"/>
  <c r="W37" i="4"/>
  <c r="U37" i="4"/>
  <c r="S37" i="4"/>
  <c r="Q37" i="4"/>
  <c r="W36" i="4"/>
  <c r="U36" i="4"/>
  <c r="S36" i="4"/>
  <c r="Q36" i="4"/>
  <c r="AP26" i="2"/>
  <c r="AP25" i="2"/>
  <c r="W21" i="2"/>
  <c r="U21" i="2"/>
  <c r="S21" i="2"/>
  <c r="Q21" i="2"/>
  <c r="N21" i="2"/>
  <c r="M21" i="2"/>
  <c r="Q19" i="2"/>
  <c r="P15" i="3" l="1"/>
  <c r="P14" i="3"/>
  <c r="T35" i="1" l="1"/>
  <c r="R35" i="1"/>
  <c r="P35" i="1"/>
  <c r="O35" i="1" l="1"/>
  <c r="AP35" i="1" s="1"/>
  <c r="V16" i="1"/>
  <c r="T16" i="1"/>
  <c r="R16" i="1"/>
  <c r="V15" i="1"/>
  <c r="T15" i="1"/>
  <c r="R15" i="1"/>
  <c r="P15" i="1"/>
  <c r="T13" i="1"/>
  <c r="R13" i="1"/>
  <c r="P13" i="1"/>
  <c r="O16" i="1" l="1"/>
  <c r="AP16" i="1" s="1"/>
  <c r="O13" i="1"/>
  <c r="AP13" i="1" s="1"/>
  <c r="O15" i="1"/>
  <c r="AP15" i="1" s="1"/>
</calcChain>
</file>

<file path=xl/sharedStrings.xml><?xml version="1.0" encoding="utf-8"?>
<sst xmlns="http://schemas.openxmlformats.org/spreadsheetml/2006/main" count="2221" uniqueCount="704">
  <si>
    <t>INAPA</t>
  </si>
  <si>
    <t>Unidad Institucional de Planificación y Desarrollo</t>
  </si>
  <si>
    <t>PLAN OPERATIVO ANUAL (POA) 2018</t>
  </si>
  <si>
    <t>Dependencia:</t>
  </si>
  <si>
    <t>Apuesta Estratégica:</t>
  </si>
  <si>
    <t>Gestión de Riesgos</t>
  </si>
  <si>
    <t>Resultado Estratégico</t>
  </si>
  <si>
    <t>Objetivo General del PEI</t>
  </si>
  <si>
    <t>Objetivo Específico del  PEI</t>
  </si>
  <si>
    <t>Código (PT, PI)</t>
  </si>
  <si>
    <t>Orden de prioridad</t>
  </si>
  <si>
    <t>Código DIGEPRES</t>
  </si>
  <si>
    <t xml:space="preserve">Producto </t>
  </si>
  <si>
    <t xml:space="preserve">Beneficiario </t>
  </si>
  <si>
    <t>Meta física 2018</t>
  </si>
  <si>
    <t>Responsable Primario</t>
  </si>
  <si>
    <t>Responsable(s) Solidario(s) / Involucrados</t>
  </si>
  <si>
    <t>Cronograma</t>
  </si>
  <si>
    <t>Riesgo Asociado (Desviaciones)</t>
  </si>
  <si>
    <t>T-1</t>
  </si>
  <si>
    <t>T-2</t>
  </si>
  <si>
    <t>T-3</t>
  </si>
  <si>
    <t>T-4</t>
  </si>
  <si>
    <t>Probabilidad</t>
  </si>
  <si>
    <t xml:space="preserve">Impacto </t>
  </si>
  <si>
    <t>Meta Anual 2018</t>
  </si>
  <si>
    <t>1er Trimestre</t>
  </si>
  <si>
    <t>2do Trimestre</t>
  </si>
  <si>
    <t>3er Trimestre</t>
  </si>
  <si>
    <t>4to Trimestre</t>
  </si>
  <si>
    <t>E</t>
  </si>
  <si>
    <t>F</t>
  </si>
  <si>
    <t>M</t>
  </si>
  <si>
    <t>A</t>
  </si>
  <si>
    <t>J</t>
  </si>
  <si>
    <t>S</t>
  </si>
  <si>
    <t>O</t>
  </si>
  <si>
    <t>N</t>
  </si>
  <si>
    <t>D</t>
  </si>
  <si>
    <t xml:space="preserve">Meta </t>
  </si>
  <si>
    <t>4.6.1.52 Impulsar reducción de la Burocratización</t>
  </si>
  <si>
    <t>% de Avance</t>
  </si>
  <si>
    <t xml:space="preserve">Levantamiento del tiempo de los procesos. </t>
  </si>
  <si>
    <t>Posible</t>
  </si>
  <si>
    <t>Grave</t>
  </si>
  <si>
    <t>4.6.2.54 Impulsar la mejora de la Planificación Estratégica Institucional, Planificación Operativa Anual por Área y la formulación Presupuestaria por Resultados.</t>
  </si>
  <si>
    <t>POA implementado.</t>
  </si>
  <si>
    <r>
      <t xml:space="preserve">POA: programación de las actividades a realizar por la institución en un año, alinedas al PEI.      </t>
    </r>
    <r>
      <rPr>
        <i/>
        <u/>
        <sz val="16"/>
        <color theme="4" tint="-0.249977111117893"/>
        <rFont val="Calibri"/>
        <family val="2"/>
      </rPr>
      <t/>
    </r>
  </si>
  <si>
    <t>Institución</t>
  </si>
  <si>
    <t>POA: % de ejecución.</t>
  </si>
  <si>
    <t>POA: 100% formulado e implementado</t>
  </si>
  <si>
    <t>POA 100% formulado</t>
  </si>
  <si>
    <t>Implementación POA: 20% de avance</t>
  </si>
  <si>
    <t>Implementación POA: 40% de avance</t>
  </si>
  <si>
    <t>% de programación vs % de ejecución</t>
  </si>
  <si>
    <t>Emision de Certificado de importacion de sustancias quimicas</t>
  </si>
  <si>
    <t>Indisponibilidad de recursos.</t>
  </si>
  <si>
    <t xml:space="preserve">Muy probable </t>
  </si>
  <si>
    <t xml:space="preserve">Que la MAE establezca la apropiación de fondos para la implementación. </t>
  </si>
  <si>
    <t>4.6.2.55 Desarrollar programas para la mejora de los procesos estadísticos.</t>
  </si>
  <si>
    <t>Software de estadísticas para el INAPA implementado</t>
  </si>
  <si>
    <t>Desarrollar software de aplicación de informática de estadísticas e indicadores para el Inapa</t>
  </si>
  <si>
    <t>% de implementación</t>
  </si>
  <si>
    <t>100% implementado</t>
  </si>
  <si>
    <t>100% de TDR´s de consultoría, especificaciones técnicas de Software y lanzamiento del proceso.</t>
  </si>
  <si>
    <t>100% aduisición de software y contratación de consultoría.</t>
  </si>
  <si>
    <t>40% de implementación</t>
  </si>
  <si>
    <t>60% de implementación</t>
  </si>
  <si>
    <t>Mejora (de) los procesos estadísticos. Capacidad de tener informacion oportuna y eficiente.</t>
  </si>
  <si>
    <t>% de avance de implementación</t>
  </si>
  <si>
    <t>Probable</t>
  </si>
  <si>
    <t>4.6.2.56 Impulsar la actualización y mejora de la estructura organizacional alineada a la Misión de la institución y sus metas a largo plazo.</t>
  </si>
  <si>
    <t>4.6.2.57 Desarrollar programas de mejora a los procesos de medición, seguimiento  y evaluación.</t>
  </si>
  <si>
    <t>Decomiso de productos quimicos obsoletos o vencidos.</t>
  </si>
  <si>
    <t>4.6.2.58 Impulsar la creación de una Base de Datos Integral para la toma de decisiones con informaciones de los Procesos, Estratégicos, Misionales y de Apoyo.</t>
  </si>
  <si>
    <t>Talleres de divulgacion, capacitacion y documentos elaborados.</t>
  </si>
  <si>
    <t xml:space="preserve">OES 6.4. Mejorar los procesos y procedimientos </t>
  </si>
  <si>
    <t>4.6.4.62 Impulsar la optimización de los procesos Administrativos Financieros y de “Compras.”</t>
  </si>
  <si>
    <t>4.6.4.63 Documentar, analizar y rediseñar para la mejora y optimización los procesos misionales de la Institución y establecer herramientas de medición para el análisis y mejora continua.</t>
  </si>
  <si>
    <t>4.6.4.64 Eficientizar el uso de los recursos tecnológicos.</t>
  </si>
  <si>
    <t xml:space="preserve">OES 6.5. Mejorar la coordinacion interinstitucional. </t>
  </si>
  <si>
    <t>4.6.5.65 Impulsar mecanismos de integración y espacios de discusión con los grupos de interés.</t>
  </si>
  <si>
    <t>4.6.5.66 Impulsar los Planes Estratégicos y mesas de Coordinación Sectoriales.</t>
  </si>
  <si>
    <t>EJE ESTRATEGICO</t>
  </si>
  <si>
    <t xml:space="preserve">Indisponibilidad de recursos. Retrasos por causas de fuerza mayor </t>
  </si>
  <si>
    <t>Diligencia para conseguir recursos . Acuerdos con suplidores, para acomodar acuerdos de pagos a futuro.</t>
  </si>
  <si>
    <t xml:space="preserve">(-1)Formulación, presentación e (1) implementación del POA.(2)Definición de características técnicas  y proceso adquisición de Software Planificacion , TDR de consultoría, lanzamiento de proceso, (3) Implemtenacion y capacitaciones,  </t>
  </si>
  <si>
    <t>(1) Definición de características técnicas  y TDR´s. (2) TDR de consultoría, lanzamiento de proceso. (3)Proceso adquisición de Software.(4) Capacitaciones e implementación de software.</t>
  </si>
  <si>
    <t>Instituto Nacional de Aguas Potables y Alcantarillados</t>
  </si>
  <si>
    <t>Eje Estratégico:</t>
  </si>
  <si>
    <t>Objetivo Estratégico:</t>
  </si>
  <si>
    <t>Dirección de Planificación y Desarrollo</t>
  </si>
  <si>
    <t>Descripción del Producto</t>
  </si>
  <si>
    <t>Unidad de Medida</t>
  </si>
  <si>
    <t>Línea base 2017</t>
  </si>
  <si>
    <t>Resultado Esperado del Producto</t>
  </si>
  <si>
    <t xml:space="preserve">Mejora de Gestión y Modelo de Excelencia  CAF implementado.
</t>
  </si>
  <si>
    <t xml:space="preserve">Reducción de 90%  del tiempo, en los procesos de tramitacion de los documentos de la Institucion. </t>
  </si>
  <si>
    <t>Que todas las áreas trabajen acorde a la planificación estratégica establecida para un año.</t>
  </si>
  <si>
    <t>(1)Levantamiento de los procesos y los procedimientos de la institución.(2) Diseño de modelos para prueba. (3)implementación.</t>
  </si>
  <si>
    <t>DPyD</t>
  </si>
  <si>
    <t>Actividades Generales</t>
  </si>
  <si>
    <t>Medio de Verificación</t>
  </si>
  <si>
    <t>Calificación del Riesgo</t>
  </si>
  <si>
    <t>Acciones de Mitigación del Riesgo (Oportunidades de Mejora)</t>
  </si>
  <si>
    <t xml:space="preserve">OE.6. Fortalecer la organización institucionalmente y mejorar la gestión.  </t>
  </si>
  <si>
    <t>OES 6.1 Cambiar la cultura organizacional y gestionar el cambio.</t>
  </si>
  <si>
    <t xml:space="preserve">OES 6.2. Mejorar el liderazgo y la planificación institucional </t>
  </si>
  <si>
    <t xml:space="preserve">La institución y los involucrados. </t>
  </si>
  <si>
    <t>Presupuesto Anual 2018 (RD$)</t>
  </si>
  <si>
    <t>Presupuesto (RD$)</t>
  </si>
  <si>
    <t>Recursos Necesarios       (RD$)</t>
  </si>
  <si>
    <t>Manual de Políticas y Procedimientos  implementado</t>
  </si>
  <si>
    <t>Estructura Organizacional re-diseñada.</t>
  </si>
  <si>
    <t>Manual de Organización y Funciones actualizado y ajustado a la nueva estructura</t>
  </si>
  <si>
    <t>Manual de Políticas y Procedimientos  implementado.</t>
  </si>
  <si>
    <t>Instrumento de apoyo a la labor administrativa y operacional, que agrupa procedimientos precisos con un objetivo común, que describe en secuencia lógica las distintas actividades de cada uno de los procedimientos que lo integran, señalando, quién, cómo, dónde, cuándo y para qué han de realizarse.</t>
  </si>
  <si>
    <t>Sistema de Indicadores de Desempeño de los Procesos implementado.</t>
  </si>
  <si>
    <t>Actualizar la Estructura Organizacional, agregando/suprimiendo unidades administrativas, ajustandola a la misión de la institución.</t>
  </si>
  <si>
    <t>Manual de Organización y Funciones actualizado.</t>
  </si>
  <si>
    <t>Actualizar el Manual de Organización y Funciónes que servira como un compendio de las funciones de la nueva estructura organizacional.</t>
  </si>
  <si>
    <t>Desarrollar un sistema de medición del desempeño de los procesos que se encuentren en el Manual de Políticas y Procedimientos.</t>
  </si>
  <si>
    <t>% de avance</t>
  </si>
  <si>
    <t>Estructura Organizacional alineada a la misión y orientada a una gestión por procesos</t>
  </si>
  <si>
    <t>Manual de Políticas y Procedimientos Administrativos, Financieros y de Compras implementado.</t>
  </si>
  <si>
    <t>(1) Comunicar periodo de presentación propuesta por parte de las areas. (2) analisis de las propuestas. (3) Levantamiento de Información (4) Diseño de propuesta. (5) implementación.</t>
  </si>
  <si>
    <t xml:space="preserve">o Falta de capital humano necesario.
</t>
  </si>
  <si>
    <t xml:space="preserve">o Bajo interés por parte de las diferentes áreas en la ejecución del proceso.
</t>
  </si>
  <si>
    <t>o Resistencia al cambio.</t>
  </si>
  <si>
    <t>DPYD</t>
  </si>
  <si>
    <t>(1) Levantamiento de información de las areas (2) elaboracion de borrador Manual (3) Implementación Borrador</t>
  </si>
  <si>
    <t>Conjunto de acciones planeadas, organizadas, integradas y sistematizadas que implementa la organización para producir cambios en los resultados de su gestión, mediante la mejora de sus procedimientos y estándares de servicios.</t>
  </si>
  <si>
    <t>Plan de Mejora Institucional</t>
  </si>
  <si>
    <t>Sistema PHVA (Planificar, Hacer, Verificar, Actuar) para la mejora de los procesos.</t>
  </si>
  <si>
    <t>KPI de los procesos mejorados.</t>
  </si>
  <si>
    <t>Sistema para medir rendimiento de cada proceso.</t>
  </si>
  <si>
    <t>(rendimiento mes N /rendimiento mes N-1)*100</t>
  </si>
  <si>
    <t>Poco probable</t>
  </si>
  <si>
    <t>o Desinteres en la implementación del sistema.</t>
  </si>
  <si>
    <t>(1) Desarrollo e implementación del Sistema (2) monitoreo del sistema</t>
  </si>
  <si>
    <t>Moderado</t>
  </si>
  <si>
    <t>Realizar talleres para la sensibilización al cambio</t>
  </si>
  <si>
    <t>Concientizar sobre los resultados que se obtendrían al realizar la actividad</t>
  </si>
  <si>
    <t>Gestionar el personal necesario y con el perfil adecuado para desarrollar las actividades.</t>
  </si>
  <si>
    <t>1.1.1.1 Impulsar la inversión en construcción de S.A.A.P. mediante Planes Anuales y Plurianuales de Inversión Pública basados en la identificación de zonas con baja capacidad instalada.</t>
  </si>
  <si>
    <t>1.1.2.2-Impulsar la macro-medición de caudales de agua potable.</t>
  </si>
  <si>
    <t>1.1.2.3-Desconcentrar los procesos operativos de la sede central hacia las provincias.</t>
  </si>
  <si>
    <t>1.1.2.4-Fortalecer las áreas operativas de las provincias.</t>
  </si>
  <si>
    <t>1.1.2.5-Desarrollar planes de presurización de  redes.</t>
  </si>
  <si>
    <t>1.1.2.6-Desarrollar  programas sistemáticos de detección y corrección de fugas visibles y no visibles en las redes de aducción, depósitos de almacenamiento, redes de distribución y acometidas de abonados.</t>
  </si>
  <si>
    <t>1.1.2.7-Implementar Plan de Sostenibilidad de los S.A.A.P.</t>
  </si>
  <si>
    <t>1.1.3.8-Impulsar planes anuales de mantenimiento preventivo  y correctivo.</t>
  </si>
  <si>
    <t>1.1.3.9-Fortalecer la Escuela de Fontanería.</t>
  </si>
  <si>
    <t>1.1.4.10-Impusar la elaboración de un diagnóstico de la situación actual de todas las infraestructuras y equipos para la Producción de Agua Potable.</t>
  </si>
  <si>
    <t>1.1.4.11-Desarrollar plan nacional de rehabilitación y/o sustitución de infraestructuras y equipos.</t>
  </si>
  <si>
    <t xml:space="preserve">OE1:
Incrementar la producción de agua potable y continuidad del servicio
</t>
  </si>
  <si>
    <t>OES 1.1: Incrementar la construcción de infraestructuras de producción de agua potable en territorios con baja capacidad instalada.</t>
  </si>
  <si>
    <t>OES 1.2: Mejorar los procesos operativos y optimización de Sistemas.</t>
  </si>
  <si>
    <t>OES 1.3: Mejorar el  Mantenimiento correctivo y preventivo.</t>
  </si>
  <si>
    <t>OES 1.4: Mejorar infraestructura y equipos existentes.</t>
  </si>
  <si>
    <t>OES 1.5: Reducir pérdidas técnicas.</t>
  </si>
  <si>
    <t>1.1.5.12-Impulsar programas sistemáticos de detección y corrección de fugas visibles y no visibles en las redes de aducción, depósitos de almacenamiento, redes de distribución y acometidas de abonados.</t>
  </si>
  <si>
    <t>AMPLIAR Y GARANTIZA LA COBERTURA Y CONTINUIDAD DE AGUA POTABLE</t>
  </si>
  <si>
    <t>Línea de Acción</t>
  </si>
  <si>
    <t>1.2.1.13-Desarrollar programa nacional de concienciación ciudadana sobre el uso racional del agua y su valor económico.</t>
  </si>
  <si>
    <t>1.2.1.14-Desarrollar programa de incentivo a la sustitución de aparatos tradicionales de consumo de agua por aparatos de bajo consumo.</t>
  </si>
  <si>
    <t>1.2.1.15-Impulsar la inclusión de programas de concienciación en los centros educativos (Escuelas y Colegios) sobre uso racional del agua e higiene.</t>
  </si>
  <si>
    <t>OES 2.1: Fomentar la cultura sobre uso racional del agua.</t>
  </si>
  <si>
    <t>1.2.2.16-Impulsar la mejora del proceso de identificación y sometimiento a la justicia de infractores de las redes de suministro de agua potable.</t>
  </si>
  <si>
    <t>OES 2.2: Disminuir las conexiones ilegales a las redes de la institución.</t>
  </si>
  <si>
    <t>1.2.2.17-Involucrar al Ministerio público para impulsar la mejora del proceso de identificación y sometimiento a la justicia de los infractores de las redes de suministro de agua potable.</t>
  </si>
  <si>
    <t>1.2.3.18-Impulsar programa nacional de colocación de micro-medidores.</t>
  </si>
  <si>
    <t>1.2.3.19-Desarrollar programas de fortalecimiento de procesos de mantenimiento, reparación e instalación de Micro-Medición.</t>
  </si>
  <si>
    <t xml:space="preserve">OES 2.3: Incrementar de  la cobertura de la micro-medición.
</t>
  </si>
  <si>
    <t>OE2: Disminuir  los niveles de consumo de agua potable.</t>
  </si>
  <si>
    <t xml:space="preserve">Eje 1 Ampliar y Garantizar la Cobertura y Continuidad de Agua Potable. </t>
  </si>
  <si>
    <t>4.5.1.42-Incrementar, de manera sostenible, el mercado potencial de usuarios facturados a partir de un levantamiento completo de información de clientes a nivel nacional.</t>
  </si>
  <si>
    <t>OES 5.1: Incrementar el nivel de recaudaciones de manera sostenible.</t>
  </si>
  <si>
    <t>4.5.1.43-Desarrollar programas para la depuración de  la base de datos  para mejorar el proceso de facturación y recaudo de manera sostenible.</t>
  </si>
  <si>
    <t>4.5.1.44-Actualización y concertación de política tarifaria.</t>
  </si>
  <si>
    <t>4.5.2.45-Impulsar plan de reducción de costos y optimización de uso de los recursos, con énfasis en la reducción de los  costos de consumo de energía eléctrica a través del uso oportuno de energías limpias.</t>
  </si>
  <si>
    <t>4.5.2.46-Revisar y readecuar  subsidios actuales.</t>
  </si>
  <si>
    <t>4.5.2.47-Impulsar la formulación de Presupuestos por Resultados, POAs y PACC  alineados al Plan Estratégico Institucional (PEI).</t>
  </si>
  <si>
    <t>4.5.2.48-Impulsar políticas para la aplicación de sistemas de consecuencias por mal uso de recursos en el marco  de la ley 41-08 de Función Pública.</t>
  </si>
  <si>
    <t>4.5.3.49-Desarrollar plan de mejora de los procesos de servicio y atención al cliente.</t>
  </si>
  <si>
    <t>4.5.3.50-Desarrollar plan de mejora de tiempo de respuesta a averías.</t>
  </si>
  <si>
    <t>OES 5.2: Reducción de Costos  y optimización del uso de los recursos.</t>
  </si>
  <si>
    <t xml:space="preserve">OES 5.3: Mejorar los Servicios a los Ciudadanos/Clientes.
</t>
  </si>
  <si>
    <t xml:space="preserve">OE5: Lograr la sostenibilidad financiera de la
 Institución.
</t>
  </si>
  <si>
    <t>OE5: Lograr la Sostenibilidad Financiera de la Institución</t>
  </si>
  <si>
    <t>OE 2: Disminuir los Nivles  de Consumo de Agua Potable</t>
  </si>
  <si>
    <t>OE 1: Incrementar y Garantizar la Producción de Agua Potable de Manera Continua y con los Niveles de Presión Adecuadas</t>
  </si>
  <si>
    <t>EJE 2: Ampliar y Garantizar la Cobertura y Continuidad de los Servicios de Saneamiento</t>
  </si>
  <si>
    <t>OE 3: Expandir los Sistemas de Tratamiento de Aguas Residuales y Mejorar el Funcionamiento y Producción Final de los Existentes</t>
  </si>
  <si>
    <t>OE 4: Mejorar laVigilancia y Monitoreo de la Calidad del Agua</t>
  </si>
  <si>
    <t>EJE 3: Mejorar la Calidad del Agua</t>
  </si>
  <si>
    <t>EJE 4: Fortalecer la Organización Institucionalmente</t>
  </si>
  <si>
    <t xml:space="preserve">OE 6: Fortalecer la Organización Institucionalmente y Mejorar la Gestión.  </t>
  </si>
  <si>
    <t>OE 7: Disminuir Brecha de los Servicios de Agua Potable y Saneamiento Entre las Zonas Rurales y Urbanas</t>
  </si>
  <si>
    <t>1.7.1.67-Impulsar la implementación del proceso de supervisión, fiscalización, monitoreo, seguimiento y evaluación de los sistemas de A.P.S. en Comunidades Rurales.</t>
  </si>
  <si>
    <t>1.7.1.68-Impulsar la elaboración de un diagnóstico de la situación operativa, administrativa y social actual de todos los Sistemas de Agua y Saneamiento Rural.</t>
  </si>
  <si>
    <t>1.7.1.69-Ampliar la cobertura del sistema de información de Agua y Saneamiento Rural (SIASAR).</t>
  </si>
  <si>
    <t>1.7.1.70-Gestionar los recursos necesarios para el levantamiento de la información y prestación de asistencia técnica y social de las Comunidades Rurales a nivel nacional.</t>
  </si>
  <si>
    <t>1.7.2.71-Desarrollar un programa nacional de asistencia técnica y social a los Sistemas de Agua Potable y Saneamiento en Comunidades Rurales.</t>
  </si>
  <si>
    <t xml:space="preserve">OES 7.1: Mejorar la supervisión, monitoreo, y fiscalización en los procesos de operaciones y mantenimientos de los  Sistemas de Agua Potable y Saneamiento Rural. </t>
  </si>
  <si>
    <t>OES 7.2: Fortalecer la capacidad de gestión  y empoderamiento de las comunidades que operan  Sistemas de Agua Potable y Saneamiento Rural.</t>
  </si>
  <si>
    <t xml:space="preserve">OE7: Disminuir la brecha de los servicios de agua potable y saneamiento entre las zonas rurales y urbanas.
</t>
  </si>
  <si>
    <t>EJE 1: Ampliar y Garantizar la cobertura y Continuidad de Agua Potable</t>
  </si>
  <si>
    <t xml:space="preserve">OES 3.1:
Incrementar las construcciones de infraestructura de los Sistemas de Alcantarillados Sanitarios.
</t>
  </si>
  <si>
    <t>2.3.1.20-Incrementar la inversión en proyectos de recolección y tratamiento de Aguas Residuales en la misma  proporción que los Sistemas de Abastecimiento de Agua Potable</t>
  </si>
  <si>
    <t>2.3.1.21-Incrementar la inversión en proyectos de tratamiento de aguas residuales en instalaciones especiales de alto impacto para la Salud de la Población (mataderos, centros de salud y centros escolares).</t>
  </si>
  <si>
    <t>2.3.2.22-Fortalecer el  área responsable de los procesos de tratamiento de aguas residuales, creando la logística necesaria para la operación y mantenimiento correcto de las redes colectoras y sistemas de tratamiento de las aguas residuales.</t>
  </si>
  <si>
    <t>2.3.2.23-Implementar planes anuales de seguridad laboral (provisión  EPP, vacunas y deparasitantes) para trabajadores que manipulan aguas residuales sin tratamiento: redes colectoras y plantas de Tratamiento de Aguas Residuales.</t>
  </si>
  <si>
    <t>2.3.2.24-Mejorar las capacidades técnicas en los empleados que intervienen en los procesos de Recolección y Tratamiento de Aguas Residuales.</t>
  </si>
  <si>
    <t>2.3.2.25-Implementar un programa de monitoreo de la calidad del agua en todos los cuerpos receptores para medir los efectos de las descargas de las  aguas residuales (medición de impactos).</t>
  </si>
  <si>
    <t>OES 3.3: Mejorar el  Mantenimiento correctivo y preventivo de los Sistemas de Alcantarillados Sanitarios.</t>
  </si>
  <si>
    <t>2.3.3.26-Implementar planes anuales de mantenimiento preventivo y correctivo en redes colectoras y plantas de Tratamiento de Aguas Residuales.</t>
  </si>
  <si>
    <t>OES 3.4: Mejorar infraestructura y equipos existentes</t>
  </si>
  <si>
    <t>2.3.4.27-Impulsar  un programa general de rehabilitación de infraestructuras y equipos de los Sistemas de Recolección y Tratamiento de Aguas Residuales</t>
  </si>
  <si>
    <t>2.3.4.28-Impulsar  un programa general de incorporación de infraestructuras y equipos de medición de los caudales de Aguas Residuales que son tratados en los Sistemas de Tratamiento y se descargan en los diferentes cuerpos receptores.</t>
  </si>
  <si>
    <t>2.3.4.29-Impulsar la instalación de  sistemas de desinfección en todos los sistemas de tratamiento de aguas residuales que sean compatibles con el medio ambiente.</t>
  </si>
  <si>
    <t>2.3.4.30-Crear planes de Optimización para el aprovechamiento integral del recurso Aguas Residuales tratadas (agricultura, piscicultura, energía eléctrica, etc.)</t>
  </si>
  <si>
    <t xml:space="preserve">OE3:
Expandir los sistemas  de recolección, tratamiento y disposición de aguas residuales y optimizar su funcionamiento
</t>
  </si>
  <si>
    <t>AMPLIAR  Y GARANTIZAR LA COBERTURA Y CONTINUIDAD DE LOS SERVICIOS DE SANEAMIENTO</t>
  </si>
  <si>
    <t>OE4: Mejorar la vigilancia  y monitoreo de la calidad del agua</t>
  </si>
  <si>
    <t>OES-4.1: Mejorar el proceso de Metas de Protección de Salud.</t>
  </si>
  <si>
    <t>3.4.1.31-Impulsar el establecimiento de metas de protección de salud anuales.</t>
  </si>
  <si>
    <t xml:space="preserve">  OES-4.2: Mejorar los planes de gestión de aseguramiento de calidad del agua.</t>
  </si>
  <si>
    <t>3.4.2.32-Implementación del control sanitario en el 100% de los acueductos</t>
  </si>
  <si>
    <t>3.4.2.34-Impulsar planes sistemáticos de monitoreo de la calidad del agua, control sanitario y planes de gestión, documentación y comunicación.</t>
  </si>
  <si>
    <t>3.4.2.35-Implementar sistemas de monitoreo del tratamiento y la calidad del agua en línea por telemetría</t>
  </si>
  <si>
    <t>3.4.2.36-Unificar de los sistemas de monitoreo y control de la calidad del agua en acueductos rurales y urbanos</t>
  </si>
  <si>
    <t>3.4.2.37-Implementar un plan de aseguramiento y protección de la calidad del agua.</t>
  </si>
  <si>
    <t>3.4.2.38-Implementar el SISMOPA en el 100% de los acueductos.</t>
  </si>
  <si>
    <t>3.4.2.39- Establecer un plan de mantenimiento preventivo y/o correctivo a los equipos del Laboratorio.</t>
  </si>
  <si>
    <t xml:space="preserve">OES-4.3:  Mejorar proceso de monitoreo operativo de medidas de control. </t>
  </si>
  <si>
    <t>3.4.3.40-Adaptación de la tecnología a los cambios  climáticos que han modificado las características de nuestras aguas.</t>
  </si>
  <si>
    <t>3.4.3.41-Integrar a las comunidad en el proceso de monitoreo y vigilancia de la calidad del agua.</t>
  </si>
  <si>
    <t>3.4.3.42-Integrar un sistema de control y monitoreo de los acueductos fuera de servicio donde se integren el Ministerio de Salud Pública, Cruz Roja y el INAPA con la finalidad de elaborar acciones conjunta para minimizar los efectos.</t>
  </si>
  <si>
    <t>MEJORAR LA CALIDAD DEL AGUA</t>
  </si>
  <si>
    <t>FORTALECER LA ORGANIZACIÓN INSTITUCIONALMENTE Y MEJORAR LA GESTION</t>
  </si>
  <si>
    <t>Actividades Específicas</t>
  </si>
  <si>
    <t>4.    FORTALECER LA ORGANIZACIÓN INSTITUCIONALMENTE Y MEJORA DE LA GESTION</t>
  </si>
  <si>
    <t>Disminución de Conexiones Ilegales y Agua Usada Racionalmente por los Usuarios.</t>
  </si>
  <si>
    <t>Dirección de Ingeniería, Dirección de Supervisión y Fiscalización de Obra</t>
  </si>
  <si>
    <t>Dirección de Operaciones</t>
  </si>
  <si>
    <t>N/A</t>
  </si>
  <si>
    <t>Dirección de Desarrollo Provincial</t>
  </si>
  <si>
    <t>Depto. de Comunicaciones</t>
  </si>
  <si>
    <t>Deptos.:  Capacitación/ Relaciones Públicas/Gestión Ambiental</t>
  </si>
  <si>
    <t>Depto. Jurídico</t>
  </si>
  <si>
    <t>Dirección Comercial</t>
  </si>
  <si>
    <t>Dirección de Ingeniería/Dirección de Supervisión y Fiscalización de Obras</t>
  </si>
  <si>
    <t>Dirección de Recursos Humanos</t>
  </si>
  <si>
    <t>Dirección de Calidad</t>
  </si>
  <si>
    <t>Laboratorio</t>
  </si>
  <si>
    <t>3.4.2.33-Impulsar planes anuales de evaluación de los Sistemas de Abastecimiento de Agua Potable</t>
  </si>
  <si>
    <t>Dirección Administrativa y Financiera</t>
  </si>
  <si>
    <t>4.6.1/2/3/4/5.51 Desconcentrar la Gestión Central y Fortalecer el Desarrollo Provincial</t>
  </si>
  <si>
    <t>OE 6 (Todos)</t>
  </si>
  <si>
    <t>Dirección de Planificación</t>
  </si>
  <si>
    <t>4.6.1.53 Desarrollar planes de motivación y mejora de Clima Laboral</t>
  </si>
  <si>
    <t>Dirección Aministrativa y Financiera</t>
  </si>
  <si>
    <t>4.6.3.59 Impulsar Programas de Fortalecimiento de la Etica e integridad de los empleados</t>
  </si>
  <si>
    <t>4.6.3.60 Fortalecer todos los subsistemas de Recursos Humanos</t>
  </si>
  <si>
    <t>4.6.3.61 Promover y motivar iniciativas, innovaciones y proactividad de los empleados</t>
  </si>
  <si>
    <t>Dirección de Tecnología de la Información</t>
  </si>
  <si>
    <t>Dirección Ejecutiva</t>
  </si>
  <si>
    <t>Dirección de Desarrollo Provincial/ Departamento de Desarrollo Rural en APS</t>
  </si>
  <si>
    <t>Mejora de la Salud</t>
  </si>
  <si>
    <t>Gestión Financiera Mejorada</t>
  </si>
  <si>
    <t>Medir continuamente la cobertura, la calidad y continuidad de los servicios ofrecidos.</t>
  </si>
  <si>
    <t>Brecha de los servicios APS en zonas urbanas y rurales disminuida</t>
  </si>
  <si>
    <t>Mejora de la Calidad de los servicios Saneamiento</t>
  </si>
  <si>
    <t>Incremento de la Produción, almacenamiento y distribución de Agua Potable a nivel Nacional</t>
  </si>
  <si>
    <t>Programa de visitas de evaluación de Infraestructuras y Elaboración de Inventario actualizado</t>
  </si>
  <si>
    <t>Unidades</t>
  </si>
  <si>
    <t>Inventario actualizado de la Infraestructura del INAPA</t>
  </si>
  <si>
    <t>Cantidad de Informes</t>
  </si>
  <si>
    <t>1.- Georreferenciación de las Infraestructuras y Equipos                          2. Levantamiento de Información                 3.-Elaboración del Diagnóstico                       4-Generación de la ficha técnica de cada unidad                                                            5. Generar Base de datos</t>
  </si>
  <si>
    <t>Hacer la programación temprana de la asignación de los recursos necesarios</t>
  </si>
  <si>
    <t>Programa de visitas de evaluación de pozos  y Elaboración de Inventario actualizado</t>
  </si>
  <si>
    <t>Inventario actualizado de Pozos del INAPA</t>
  </si>
  <si>
    <t xml:space="preserve">Formulación de informe con las condiciones actuales de las infraestructuras física de los sistemas de Agua potable (Obras de Toma, Plantas de Tratamiento, Depositos Reguladores, Estaciones de bombeo,Pozos ). Revisión del inventario de pozos. </t>
  </si>
  <si>
    <t>Generación de informe de los pozos existentes y sus condiciones y rogramación de visitas para actualización de las informaciones.</t>
  </si>
  <si>
    <t xml:space="preserve">Plan de Reparación y Mantenimiento Infraestructuras </t>
  </si>
  <si>
    <t xml:space="preserve">Luego del diágnostico se elaborará un plan para la ejecución de los trabajos de reparación y Mantenimiento de Infraestructuras </t>
  </si>
  <si>
    <t>Infraestructura Remozadas</t>
  </si>
  <si>
    <t>Cantidad de Plantas Reparadas</t>
  </si>
  <si>
    <t>Plan de Limpieza y Aforo de Pozos</t>
  </si>
  <si>
    <t>Programación de Limpiezas y aforo de diversos pozos según necesidades</t>
  </si>
  <si>
    <t xml:space="preserve"> INAPA</t>
  </si>
  <si>
    <t xml:space="preserve">Unidades </t>
  </si>
  <si>
    <t>Pozos en buenas condiciones</t>
  </si>
  <si>
    <t>Cantidad de Pozos aforados</t>
  </si>
  <si>
    <t>Programa de Seguridad ocupacional</t>
  </si>
  <si>
    <t xml:space="preserve">Dos veces al año: Realizar chequeo médico. Vacunación según lo establecido por Salud Pública.Distribución de EPP/6 meses. </t>
  </si>
  <si>
    <t xml:space="preserve">Programa de Capacitación y actualización.  </t>
  </si>
  <si>
    <t xml:space="preserve">Cursos-Talleres de Capacitación y actualización una vez/año. </t>
  </si>
  <si>
    <t>Programa de Monitoreo de la Calidad de Aguas Residuales</t>
  </si>
  <si>
    <t>Desarrollar e implementar un programa para Monitorear mensualmente la calidad del agua de descarga y cuerpos receptores.</t>
  </si>
  <si>
    <t>Programa de Mantenimiento preventivo y correctivo.</t>
  </si>
  <si>
    <t>Limpieza de lineas colectoras, registros, estaciones de bombeo y sistemas de tratamiento.</t>
  </si>
  <si>
    <t>Plan de reducción de costos y optimización de uso de recursos Elaborado e implementado.</t>
  </si>
  <si>
    <t>Consiste en la detección, prevencion y eliminacion sistematica del uso excesivo de recursos.</t>
  </si>
  <si>
    <t>Disminución del Deficit Operacional</t>
  </si>
  <si>
    <t xml:space="preserve">Plan Aprobado. Informes de Ejecucion de ingresos y gastos.       </t>
  </si>
  <si>
    <t xml:space="preserve">1. Levantamiento de procedimientos actuales. 2. Diseño del plan de reduccion de costos y optimizacion de recursos.   3.Validar plan           4. Implementacion                                                       </t>
  </si>
  <si>
    <t>Que los responsables de la ejecución de las operaciones no sigan los lineamientos y procedimientos definidos.</t>
  </si>
  <si>
    <t>Concientizar a todos los involucrados y establecer regimen de consecuencias.</t>
  </si>
  <si>
    <t>Estandariza los Procedimientos Administrativos, Financieros y de Compras, mejorando y agilizando los trámites de los procesos, procurando siempre la transparencia, eficiencia, eficacia, economía y demás principios establecidos en la normativa.</t>
  </si>
  <si>
    <t xml:space="preserve">Optimización de los Procesos Administrativos Financieros y de “Compras.” </t>
  </si>
  <si>
    <t>Manual Aprobado.   Actas o informes de actividades realizadas.    Informes de auditoria de procesos.</t>
  </si>
  <si>
    <t xml:space="preserve">1. Levantamiento de procesos.  2.Documentacion de procesos. 3.Rediseño de documentos existentes.  4. Aprobación y publicación de documentos.                                  </t>
  </si>
  <si>
    <t xml:space="preserve">Carencia de recursos economicos. </t>
  </si>
  <si>
    <t xml:space="preserve">Gestionar recursos economicos. </t>
  </si>
  <si>
    <r>
      <rPr>
        <b/>
        <sz val="12"/>
        <rFont val="Times New Roman"/>
        <family val="1"/>
      </rPr>
      <t xml:space="preserve">o </t>
    </r>
    <r>
      <rPr>
        <sz val="12"/>
        <rFont val="Times New Roman"/>
        <family val="1"/>
      </rPr>
      <t xml:space="preserve">Indisponibilidad de recursos financieros.
</t>
    </r>
  </si>
  <si>
    <t xml:space="preserve">Incrementar en un 10.38 % la cobertura de los controles sanitarios </t>
  </si>
  <si>
    <t>Monitorear la calidad del agua que se brinda a la población en los acueductos del inapa que están bajo control sanitario</t>
  </si>
  <si>
    <t xml:space="preserve">Población </t>
  </si>
  <si>
    <t>Acueductos bajo control sanitario</t>
  </si>
  <si>
    <t>Registro de Acueductos con control sanitario</t>
  </si>
  <si>
    <t>Depto. Aseguramiento de la Calidad del Agua</t>
  </si>
  <si>
    <t>Programación de viajes. Solicitar nombramientos de los Recolectores de muestra de agua.Incluir en el control sanitario los acueductos que no vienen al laboratorio.</t>
  </si>
  <si>
    <t>Compra de materiales, equipos y reactivos de laboratorio. Nombramiento de personal Recolector de muestras de agua</t>
  </si>
  <si>
    <t>No adquisición de los recursos</t>
  </si>
  <si>
    <t xml:space="preserve">Solicitar los recursos con tiempo anticipado </t>
  </si>
  <si>
    <t xml:space="preserve">Implementar el Plan de Seguridad del Agua por lo menos una vez al Año </t>
  </si>
  <si>
    <t>Detectar e implemnetar las acciones correctivas necesarias a ser tomadas en cuenta conforme al nivel de riesgo detectados con el PSA</t>
  </si>
  <si>
    <t>Inspecciones Sanitarias</t>
  </si>
  <si>
    <t>Registro de realización del PSA</t>
  </si>
  <si>
    <t xml:space="preserve">Llenar el formulario de inspecciones sanitarias. Toma de muestra de la fuente para análisis del laboratorio </t>
  </si>
  <si>
    <t xml:space="preserve">Personal Profesional y Técnico.Vehículo. Viáticos. Combustible. Material, equipo y reactivos del laboratorio </t>
  </si>
  <si>
    <t>Ocurrencia de fenómenos atmosféricos, falta de vehículos</t>
  </si>
  <si>
    <t xml:space="preserve">Solicitar  con tiempo anticipado el vehículo </t>
  </si>
  <si>
    <t>Programa de intervención de Acueductos</t>
  </si>
  <si>
    <t>Ejecución de programa de intervención de Acueductos</t>
  </si>
  <si>
    <t>Cantidad de Acueductos Intervenidos</t>
  </si>
  <si>
    <t>Informes de intervenciones</t>
  </si>
  <si>
    <t>Compra de materiales, vehículos, viáticos, combustible, apoyo logísticos.</t>
  </si>
  <si>
    <t>Falta de logística para ralizar las intervenciones</t>
  </si>
  <si>
    <t>5 Catatrófico</t>
  </si>
  <si>
    <t>Realizar presupuesto, hacer propuesta y  conscientizar de lo que pueda suceder si no se ejecuta la propuesta.</t>
  </si>
  <si>
    <t>Monitoreo de la Potabilidad del Agua en las Provincias</t>
  </si>
  <si>
    <t>Implementación del Sistema de Monitoreo de la Potabilidad del Agua (SISMOPA) en Provincias</t>
  </si>
  <si>
    <t>Cantidad de Provincias bajo el Sistema de Monitoreo de la Potabildad del Agua</t>
  </si>
  <si>
    <t>Registro de provincias en el SISMOPA</t>
  </si>
  <si>
    <t>Nombramiento de Recolector de muestras de Agua, nombramiento del Enc. De Calidad  de Agua Provincial, suministro de combustible, adquisición de flotas, comparadores de cloro, vehículos.</t>
  </si>
  <si>
    <t>Nombramiento de personal necesario y equipos que se utilizaran para desarrollar las actividades</t>
  </si>
  <si>
    <t>Que no nombren el personal solicitado</t>
  </si>
  <si>
    <t>4 Grave</t>
  </si>
  <si>
    <t>Equipos de laboratorio en optimas condiciones</t>
  </si>
  <si>
    <t xml:space="preserve">Ejecución del  programa de calibración externa de los equipos,
 reparación de equipos por proveedores externos. </t>
  </si>
  <si>
    <t>Clientes internos y externos</t>
  </si>
  <si>
    <t>Registro de Equipos calibrados y /o reparado</t>
  </si>
  <si>
    <t xml:space="preserve">Equipos calibrados para asegurar la precisiòn de los resultados </t>
  </si>
  <si>
    <t>Registro Plan de calibracion de equipos (R-04-03). 
Certificados de calibracion de los proveedores del servicio.
Certificación de servicio de reparacion realizado.</t>
  </si>
  <si>
    <t>Solicitud de servicio de calibració, reparación y mantenimiento de equipos por el sistema Dynamic</t>
  </si>
  <si>
    <t>Que  el Depto de Compras y Contrataciones no responda a tiempo.</t>
  </si>
  <si>
    <t xml:space="preserve"> 4 Grave</t>
  </si>
  <si>
    <t>Asignación de un fondo para cubrir plan de mantenimiento preventivo y/o correctivo de los equipos</t>
  </si>
  <si>
    <t xml:space="preserve"> Evaluación de Hidrantes y válvulas de drenaje en la red de distribución. Limpieza y desinfección a las Plantas de Tratamiento, depósito reguladoes y líneas (Aducción e Impulsión. Obra de Toma: o Mano de obra  para extracción de material granular.
o Utilización de equipos pesados para desvío de rio.
o Confección de parrillas de retención de sólidos. Medición de cloro residual en aguas residuales y potable. Inspecciones Sanitarias (PSA). Sistema de Cloaración: Compra o Reparación o compras de inyector de cloro. o Compras de repuestos de Cloradores. o Reparación de electrobombas de dosificación de sulfato y cloro, etc.</t>
  </si>
  <si>
    <t>Comunidad y Salud Pública  integrada en el proceso de monitoreo ,  control y vigilancia de la calidad del agua</t>
  </si>
  <si>
    <t>Reuniones con la comunidad, juntas de vecinos , ONGs y Salud Pública</t>
  </si>
  <si>
    <t>Cantidad de Provincias con Juntas de Vecinos, ONGs integradas</t>
  </si>
  <si>
    <t>Concientización del uso y manejo del agua</t>
  </si>
  <si>
    <t xml:space="preserve">Registro de  Provincias Integradas </t>
  </si>
  <si>
    <t>Reuniones, visitas, educación, visitas a las plantas de parte del pueblo, universidades, colegios, etc.</t>
  </si>
  <si>
    <t>Viáticos, drones, proyectores, brochures, etc.</t>
  </si>
  <si>
    <t>Viáticos</t>
  </si>
  <si>
    <t>Planificación a tiempo y recursos necesarios</t>
  </si>
  <si>
    <t xml:space="preserve">Políticas y procedimientos de TIC implementadas </t>
  </si>
  <si>
    <t>Políticas y procedimientos que cumplan con las directrices de la OPTIC y la integración de las mismas con BCP de TI.</t>
  </si>
  <si>
    <t>Usuarios del INAPA</t>
  </si>
  <si>
    <t>Documento que defina las etapas donde cada actividad este dividida cronologicamente</t>
  </si>
  <si>
    <t>Políticas de TIC aprobadas</t>
  </si>
  <si>
    <t>BCP aplicado</t>
  </si>
  <si>
    <t>Lineamientos del plan de continuidad de negocios definidos</t>
  </si>
  <si>
    <t>Aprobación de la Dirección del PLAN</t>
  </si>
  <si>
    <t>Ejecución del Plan de Continuidad de Negocios en un 25% por agente externo.</t>
  </si>
  <si>
    <t>Seguimiento de la ejecucion del PLAN hasta un 30%</t>
  </si>
  <si>
    <t>Obtener alta disponibilidad de los servicios de TI y el correcto uso de los recursos.</t>
  </si>
  <si>
    <t>Informe desarrollado por auditor externo.</t>
  </si>
  <si>
    <t>1. Definir estrategias
2. Aprobación por parte de la Dirección
3.Implementacion y evaluación de por terceros de los lineamientos del PLAN.
4. Seguimiento de la implementación del PLAN.</t>
  </si>
  <si>
    <t>No aprobación de la implementación del Plan de Continuidad de Negocios</t>
  </si>
  <si>
    <t>Generar un informe de la necesidades del PLAN a la alta gerencia con la finalidad de darle seguimiento al BCP.</t>
  </si>
  <si>
    <t>Anteproyecto de Ley de APS</t>
  </si>
  <si>
    <t>Sector APS</t>
  </si>
  <si>
    <t>Presentación del anteproyecto de ley al Señor Presidente</t>
  </si>
  <si>
    <t>Manejo adecuado de los recursos hídricos y solidos para el desarrollo sostenible de la nación</t>
  </si>
  <si>
    <t>Establecimineto de Ley</t>
  </si>
  <si>
    <t>Mesa de Coordinación del Recurso Agua</t>
  </si>
  <si>
    <t>Reuniones, Asignación de trabajos y/o tareas, formulación, analisis y presentación de propuesta</t>
  </si>
  <si>
    <t>Estrategia Nacional de Saneamiento</t>
  </si>
  <si>
    <t>Elaboración e implementación de la estrategia del Sector APS</t>
  </si>
  <si>
    <t>Presentación de la propuesta de la ENS al MEPYD</t>
  </si>
  <si>
    <t>Plan Estatégico Institucional actualizado e implementado mediante Planes Operativos</t>
  </si>
  <si>
    <t>Desarrollar una estrategia institucional con miras a dar respuesta a los objetivos estrategicos enstablecidos en la Estrategia Nacional de Desarrollo,  los Objetivos de Desarrollo Sostenible y las metas trazadas en la Ley 5994 de creación del INAPA.</t>
  </si>
  <si>
    <t>% de implementación/ejecución</t>
  </si>
  <si>
    <t>PEI 2016-2020</t>
  </si>
  <si>
    <t>Actualización PEI 2016-2020</t>
  </si>
  <si>
    <t xml:space="preserve">Revisión PEI </t>
  </si>
  <si>
    <t>Presentación de Mejoras y versión actualizada</t>
  </si>
  <si>
    <t>Firma del PEI por la MAE</t>
  </si>
  <si>
    <t>Anteproyecto de Ley de Residuos Solidos</t>
  </si>
  <si>
    <t>OE 6.3 Mejorar la Gestión del Talento Humano</t>
  </si>
  <si>
    <t>Creación del Marco Legal para el adecuado manejo de los residuos sólidos</t>
  </si>
  <si>
    <t>Creación del Marco Legal del Sector APS, a los fines de preservar la calidad y cantidad del agua potable y las aguas servidas que requiere el desarrollo sostenible de la nación</t>
  </si>
  <si>
    <t>Todas las instancias que componen la mesa del sector APS</t>
  </si>
  <si>
    <t>Todos los ciudadanos usuarios en las provincias bajo la cobertura de la institución</t>
  </si>
  <si>
    <t>Uds.</t>
  </si>
  <si>
    <t>8 Cuñas y/o Documentales</t>
  </si>
  <si>
    <t>Deptos.:  / Relaciones Públicas/Direccion de Operaciones/Dirección de Tecnología,</t>
  </si>
  <si>
    <t>Cobertura Periodística, levantamiento o recopilación de informaciones a nivel nacional interna y externamente, entrevista a usuarios, alquiler de equipos necesarios para toma de fílmicas, toma de imágenes fotográficas,  ediciones, etc.</t>
  </si>
  <si>
    <t>X</t>
  </si>
  <si>
    <t>Poca disponibilidad presupuestaria y/o financiera</t>
  </si>
  <si>
    <t xml:space="preserve">Analizar e motivar a las autoridades de la institución y a todas las areas que trabajarán conjuntamente con nosotros, sobre la vital importancia de la puesta en marcha de este plan </t>
  </si>
  <si>
    <t>Deptos.:  / Relaciones Públicas/Dirección Comercial</t>
  </si>
  <si>
    <t>Coordinar con la Dirección Comercial, cuantificando los servicios en cada provincia, plasmando en estos volantes  y/o brochours el cambio que se está implementando y los beneficios que traería en favor de los usuarios.</t>
  </si>
  <si>
    <t xml:space="preserve">Realización de material en diapositiva, para exposición de conferencias y charlas. Proyección de videos e imágenes relacionados con la concientización sobre la preservación de éste vital y  preciado recurso. </t>
  </si>
  <si>
    <t>Todos los ciudadanos en proceso docente en cada zona o provincia bajo la cobertura del Inapa.</t>
  </si>
  <si>
    <t>Verificar con Capacitación</t>
  </si>
  <si>
    <t>concientizar y sensibilizar a las futuras generaciones que se encuentran en proceso de formación educativa, sobre el uso adecuado y racional del agua</t>
  </si>
  <si>
    <t>Coordinar con Capacitación para realizar un levantamiento, cuantificando los centros educativos de cada provincia, a fin de realizar visitas a dichos centros, llevando todo un programa acabado  sobre  concientizar  y sensibilizar los ciudadanos que se encuentran en proceso de educación docente sobre el ciudado y uso racional delagua</t>
  </si>
  <si>
    <t>Programa de Concienciación Ciudadana sobre el uso racional del agua.</t>
  </si>
  <si>
    <t>Impactar de forma contundente en la ciudadanía, sobre el uso racional del agua</t>
  </si>
  <si>
    <t>Programa de incentivo al uso de aparatos de bajo consumo de agua</t>
  </si>
  <si>
    <t>Formular un programa de educación a los usuarios del recurso agua, con el objetivo de crear conciencia sobre el uso racional del agua.</t>
  </si>
  <si>
    <t>Formular un programa de educación a los usuarios del recurso agua, con el objetivo de crear conciencia sobre el uso racional del agua, con el uso de aparatos de bajo consumo del recurso (inodoros, lavamanos, entre otros)</t>
  </si>
  <si>
    <t>Programa de concienciación Ciudadana sobre el uso racional del agua, en centros educativos</t>
  </si>
  <si>
    <t>Incidir en cada ciudadano (usuario) sobre el uso racional del agua, colocando estos aparatos de bajo consumo del recurso.</t>
  </si>
  <si>
    <t>Informe de ejecucion del programa</t>
  </si>
  <si>
    <t>Instalación de Macromedidores</t>
  </si>
  <si>
    <t>Instalar a la salida de todas las plantas potabilizadoras de agua potable, para fines de medir la produccion real de agua potable en los sistemas e abastecimiento.</t>
  </si>
  <si>
    <t xml:space="preserve">Unidad </t>
  </si>
  <si>
    <t>Permitira veificar la producción real de la fuente y permitira comparar las perdidas entre los componente del sistema.</t>
  </si>
  <si>
    <t>El registro mensual de la producion comparada  con la curva de consumo de la suma de los micromedidores</t>
  </si>
  <si>
    <t>Se realizará esta actividad permanentemente durante la vida útil del sistema el cual permitirá deducir si es neceserio la ampliación o construcción de nuevos sistemas de acueductos.</t>
  </si>
  <si>
    <t>x</t>
  </si>
  <si>
    <t>Falta de Asignación de Recursos (Persona, Dinero, Transporte)</t>
  </si>
  <si>
    <t>Poco Probable (25 %)</t>
  </si>
  <si>
    <t>Plan de reparación de las redes de abastecimiento de agua potable existentes, implementado</t>
  </si>
  <si>
    <t>% de implementacion</t>
  </si>
  <si>
    <t>Aumentar las presiones en los sistemas de distribución, para mayor cobertura</t>
  </si>
  <si>
    <t>Sastifacción de los usuarios en cuanto a cantidad y continuidad en el servicio</t>
  </si>
  <si>
    <t>Identificar las fugas para dar respuestas a la  perdida de agua</t>
  </si>
  <si>
    <t>La formación de brigadas en los procesos de supervisión con mira a mejorar planes opererativos para garantizar la sostenibilidad de los sistemas de acueductos</t>
  </si>
  <si>
    <t>Lograr que los sistemas sean autosostenibles en el tiempo</t>
  </si>
  <si>
    <t>Se formaliza la emisión de informes recurrrentes por parte de brigadas y el encargado de operabilidad de los sistemas para tomar las medidas correspondientes</t>
  </si>
  <si>
    <t>Se realizara esta actividad permanentemente durante la vida útil del sistema el cual permitira deducir si es neceserio la ampliación o construcción de nuevos sistemas de acueductos</t>
  </si>
  <si>
    <t>Programa de detección y Corrección de fugas</t>
  </si>
  <si>
    <t>Conformación de brigadas basados en una estrategia para la reparación de averias no visibles ya detectadas y visibles para los planes de ermetizar las redes distribución</t>
  </si>
  <si>
    <t>Desarrollar una estrategia para la detección y corrección de fugas.</t>
  </si>
  <si>
    <t>Plan de Sostenibilidad de los sistemas de acueductos</t>
  </si>
  <si>
    <t>Evitar el deterioro total y evitar cambios completos en equipos y piezas</t>
  </si>
  <si>
    <t>En la redución de la inversion en la recurencia de gasto por daños en los equipos e infraestrutura.</t>
  </si>
  <si>
    <t>Mejor preparación de los técnicos con actualizaciones en las diferentes áreas</t>
  </si>
  <si>
    <t>Evaluaciones de la capacidad de respuesta antes los problemas que se presenten</t>
  </si>
  <si>
    <t>Plan de Mantenimiento Preventivo y Correctivo</t>
  </si>
  <si>
    <t>Desarrollar planes de mantenimiento preventivo y correctivo en los sistemas de acueductos y plantas tratamiento</t>
  </si>
  <si>
    <t xml:space="preserve">Plan de Adiestramiento </t>
  </si>
  <si>
    <t xml:space="preserve">Desarrollar un plan de capacitación para el fortalecimiento institucional con Cursos, charlas , maestría en las diferentes áreas (civil y electrómecanica) </t>
  </si>
  <si>
    <t xml:space="preserve">Falta de Asignación de Recursos (Persona, Dinero, Transporte)      </t>
  </si>
  <si>
    <t>10-25 %</t>
  </si>
  <si>
    <t xml:space="preserve">Falta de Asignación de Recursos (Persona, Dinero, Transporte)                                                       </t>
  </si>
  <si>
    <t>Probable (80%)</t>
  </si>
  <si>
    <t>Enviar Brigadas de reparación y mantenimiento a las diferentes provincias bajo la jurisdicción del INAPA</t>
  </si>
  <si>
    <t>Enviar equipo de limpieza y aforo de pozos existentes en la jurisdicción del INAPA</t>
  </si>
  <si>
    <t>1.- Georreferenciación de los pozos                          2. Levantamiento de Información                 3.-Elaboración del Diagnóstico                       4-Generación de la ficha técnica de cada unidad                                                            5. Generar Base de datos</t>
  </si>
  <si>
    <t xml:space="preserve">Falta de Asignación de Recursos (Persona, DInero, Transporte)                                                       </t>
  </si>
  <si>
    <t>realizar reuniones de consulta, presentar propuesta, ejecución del Plan</t>
  </si>
  <si>
    <t>realizar reuniones de consulta, presentar propuesta, ejecución del Programa</t>
  </si>
  <si>
    <t>Programa de distribución y logística de materiales y equipos</t>
  </si>
  <si>
    <t>Elaboración de presupuestos y el envío de materiales a las zonas</t>
  </si>
  <si>
    <t>Sistemas operando eficientemente</t>
  </si>
  <si>
    <t>Informes de Evaluación y material fotográfico</t>
  </si>
  <si>
    <t>% implementación</t>
  </si>
  <si>
    <t>Personal de Brigadas Aguas Residuales protegidos contra enfermedades</t>
  </si>
  <si>
    <t>Informe de Resultados</t>
  </si>
  <si>
    <t>1.- Ubicación y istado personal de Brigadas      2. Informar sobre operativo  3.-Coordinación de logistica para aplicación de vacunas  4- Generar Base de datos 5. Elaboración de informe de resultados</t>
  </si>
  <si>
    <t xml:space="preserve">Falta de Asignación de Recursos (Persona, Dinero, Transporte)             </t>
  </si>
  <si>
    <t>Mejoría en el desempeño operativo</t>
  </si>
  <si>
    <t>Listado de participantes de los talleres.                                                                 Registro fotográfico.                             Informe de evaluación</t>
  </si>
  <si>
    <t>Verificación de la operación de las unidades de tratamiento de que la calidad del agua producida este de acuerdo a las normas nacionales de descarga de aguas residuales</t>
  </si>
  <si>
    <t>Resultado análisis de laboratorio</t>
  </si>
  <si>
    <t>Que los sistemas de alcantarillados de mantengan en servicio continuo</t>
  </si>
  <si>
    <t>Reportes operativos de los sistemas</t>
  </si>
  <si>
    <t>CONSTRUCCIÓN ALCANTARILLADO SANITARIO VILLA LIBERACION, PROVINCIA MONSEÑOR NOUEL.</t>
  </si>
  <si>
    <t>Construcción Alcantarillado Sanitario y Planta depuradora de Aguas Residuales</t>
  </si>
  <si>
    <t xml:space="preserve">3,849 hab.(Año 2017) 
5,997 hab (año 2042)
</t>
  </si>
  <si>
    <t>Población</t>
  </si>
  <si>
    <t xml:space="preserve">1,540 Conectado red alcantarillado </t>
  </si>
  <si>
    <t>3,849 hab</t>
  </si>
  <si>
    <t xml:space="preserve">Lograr una adecuada gestión de las aguas residuales o servidas  por medio de un  alcantarillado sanitario, con la finalidad de fortalecer la calidad de vida de los moradores del entorno, mediante la reducción de la presencia de enfermedades hídricas.  </t>
  </si>
  <si>
    <t>Supervisión y momitoreo de seguimiento durante el proceso de ejecución</t>
  </si>
  <si>
    <t>1. Estudios de pre- inversión ( factibilidad , estudios y diseños : 
2.Licitación y adjudicasión 
3. Construcción
4. Operacaión y mantenimiento
5.Gestión</t>
  </si>
  <si>
    <t>PROBABLE</t>
  </si>
  <si>
    <t>MODERADO</t>
  </si>
  <si>
    <t xml:space="preserve"> 1. Fortalecimiento de capacidades en conocimiento de riesgos.
2. Consisderaciones de medidads de seguridad en los diseños. 
</t>
  </si>
  <si>
    <t>AMPLIACIÓN ALCANTARILLADO SANITARIO DE COTUI, PROVINCIA SANCHEZ RAMIREZ.</t>
  </si>
  <si>
    <t xml:space="preserve">Ampliación red colectora y rehabilitación planta depuradora. 
</t>
  </si>
  <si>
    <t>3,359 hab (año 2017)
5,736 hab (año 2046)</t>
  </si>
  <si>
    <t xml:space="preserve">1,344 Conectado red alcantarillado 
</t>
  </si>
  <si>
    <t>3,359 hab</t>
  </si>
  <si>
    <t>REHABILITACIÓN Y AMPLIACION ALCANTARILLADO SANITARIO DE HATO MAYOR, PROVINCIA HATO MAYOR.</t>
  </si>
  <si>
    <t xml:space="preserve">Rehabilitación colector principal llegada a la planta  y rehabilitación planta depuradora. 
</t>
  </si>
  <si>
    <t>41,575 hab. (Año 2017)
66,933 (Año 2046)</t>
  </si>
  <si>
    <t xml:space="preserve">16,630 conectado red alcantailado </t>
  </si>
  <si>
    <t xml:space="preserve">41,575 hab </t>
  </si>
  <si>
    <t>REHABILITACIÓN ALCANTARILLADO SANITARIO SAN FRANCISCO DE MACORIS, PROVINCIA DUARTE.</t>
  </si>
  <si>
    <t xml:space="preserve">ampliación red colectora, rehabilitación de las estaciones de bombeo de Los Ciruelillos y Rivera del Jaya, además de la rehabilitación planta depuradora. 
</t>
  </si>
  <si>
    <t>149,470 hab (Año 2017)
222, 104 hab  (Año 2046)</t>
  </si>
  <si>
    <t xml:space="preserve">67,262  Conectado red alcantarillado  
</t>
  </si>
  <si>
    <t>149,470 hab</t>
  </si>
  <si>
    <t>AMPLIACIÓN ALCANTARILLADO SANITARIO DE SABANA YEGUA, PROVINCIA AZUA.</t>
  </si>
  <si>
    <t>10,989 hab. (Año 2017)
17,692  hab (Año 2044)</t>
  </si>
  <si>
    <t xml:space="preserve">4,396    Conectado red alcantarillado  
</t>
  </si>
  <si>
    <t>10,989 hab.</t>
  </si>
  <si>
    <t>1. Estudios de prefactibilidad : (Viajes de evaluaciones, estudios de fuentes),
 2. Estudios  factibilidad;( realización levantamientos topograficos, diseños, presupuestos)
3. Construcción
4. Operacaión y mantenimiento</t>
  </si>
  <si>
    <t xml:space="preserve"> 1. Fortalecimiento de capacidades en conocimiento de riesgos.
2. Consisderaciones de medidads de seguridad en los diseños, 
</t>
  </si>
  <si>
    <t>PROYECTOS A EJECUTAR BANCO MUNDIAL ( PROYECTOS EN FORMULACIÓN)</t>
  </si>
  <si>
    <t>Construcción Alcantarillado Sanitario de Las Matas de Santa Cruz, provincia Montecristi.</t>
  </si>
  <si>
    <r>
      <t xml:space="preserve">Construcción Alcantarillado Sanitario y  Planta depuradora  de Aguas Residuales
</t>
    </r>
    <r>
      <rPr>
        <b/>
        <sz val="11"/>
        <color theme="1"/>
        <rFont val="Calibri"/>
        <family val="2"/>
        <scheme val="minor"/>
      </rPr>
      <t/>
    </r>
  </si>
  <si>
    <t>12,418 hab.  (2017)  
 17,058 hab (2047)</t>
  </si>
  <si>
    <t xml:space="preserve">Conectado red alcantarillado o%
</t>
  </si>
  <si>
    <t>12,418 hab</t>
  </si>
  <si>
    <t xml:space="preserve">Lograr una adecuada gestión de las aguas residuales o servidas del  municipio por medio de un alcantarillado sanitario, con la finalidad de fortalecer la calidad de vida de los moradores del entorno, mediante la reducción de la presencia de enfermedades hídricas en la zona.  </t>
  </si>
  <si>
    <t>Construcción Acantarillado sanitario Monción, provincia Santiago Rodríguez</t>
  </si>
  <si>
    <r>
      <t xml:space="preserve">Construcción Alcantarillado Sanitario y Planta depuradora de Aguas Residuales.
</t>
    </r>
    <r>
      <rPr>
        <b/>
        <sz val="11"/>
        <color theme="1"/>
        <rFont val="Calibri"/>
        <family val="2"/>
        <scheme val="minor"/>
      </rPr>
      <t/>
    </r>
  </si>
  <si>
    <t xml:space="preserve"> 7,936 hab.  (2017)  
  14,053 hab. (2047)                                                                                          </t>
  </si>
  <si>
    <t>7,936 hab</t>
  </si>
  <si>
    <t>Alcantarrillado Sanitario de Guayubín, Prov. Monte Cristi</t>
  </si>
  <si>
    <t xml:space="preserve"> 2,993 hab.  (2017)  
  4,818 hab. (2047)                                                                                          </t>
  </si>
  <si>
    <t>2,993 hab</t>
  </si>
  <si>
    <t>Alcantarillado Sanitario de Castañuelas, Prov. Monte Cristi</t>
  </si>
  <si>
    <t xml:space="preserve">Construcción Alcantarillado Sanitario y Planta depuradora de Aguas Residuales
</t>
  </si>
  <si>
    <t>4,251 hab.  ( 2018)
6,844 hab.  ( 2048)</t>
  </si>
  <si>
    <t>4,251 hab</t>
  </si>
  <si>
    <t>Alcantarillado Sanitario de Monción, Prov. Santiago Rodríguez</t>
  </si>
  <si>
    <t xml:space="preserve">8,808 hab ( 2018)
14,179 hab. ( 2048) </t>
  </si>
  <si>
    <t>8,808 hab</t>
  </si>
  <si>
    <t>Construcción alcantarillado Condominial comunidad Manga Provincia Montecristi</t>
  </si>
  <si>
    <t>Se considerarán baños higiénicos con un pequeño alcantarillado condominial (en algunos casos por la lejanía  de algunas de las viviendas   tendrán solo baños higiénicos más un pequeño tanque séptico).</t>
  </si>
  <si>
    <t>618 hab (2018)
837 hab (2038)</t>
  </si>
  <si>
    <t>618 hab</t>
  </si>
  <si>
    <t>Saneamiento comunidades La Horca Los Amaceyes Provincia Montecristi</t>
  </si>
  <si>
    <t>457 hab (2018)
628 hab (2038)</t>
  </si>
  <si>
    <t>457 hab</t>
  </si>
  <si>
    <t>Saneamiento comunidad Villa Anacaona Provincia Dajabón</t>
  </si>
  <si>
    <t>274 hab (2018)
377 hab (2038)</t>
  </si>
  <si>
    <t>274 hab</t>
  </si>
  <si>
    <t>170 hab (2018)
234 hab (2038)</t>
  </si>
  <si>
    <t>170 hab</t>
  </si>
  <si>
    <t>Saneamiento comunidades Conuco- Los Limones Provincia Montecristi</t>
  </si>
  <si>
    <t>757 hab (2018)
1,056 (2038)</t>
  </si>
  <si>
    <t xml:space="preserve">757 hab </t>
  </si>
  <si>
    <t>Saneamiento comunidad Boca de Aminilla Provincia Montecristi</t>
  </si>
  <si>
    <t>126 hab (2018)
174 hab (2038)</t>
  </si>
  <si>
    <t xml:space="preserve">126 hab </t>
  </si>
  <si>
    <t>Saneamiento comunidad Los Conucos  Provincia Santiago Rodríguez</t>
  </si>
  <si>
    <t>203 hab (2018)
279 hab (2038)</t>
  </si>
  <si>
    <t xml:space="preserve">203 hab </t>
  </si>
  <si>
    <t xml:space="preserve">Saneamiento comunidades Los Arroyos- La Ciénaga Provincia Dajabón </t>
  </si>
  <si>
    <t>378 hab (2018)
523 hab (2038)</t>
  </si>
  <si>
    <t xml:space="preserve">378 hab </t>
  </si>
  <si>
    <t>Saneamiento comunidad Guayabito, provincia Dajabón</t>
  </si>
  <si>
    <t>368 hab (2018)
509 hab (2038)</t>
  </si>
  <si>
    <t xml:space="preserve">368 hab </t>
  </si>
  <si>
    <t>Saneamiento comunidad Aminilla Provincia Dajabón</t>
  </si>
  <si>
    <t>303 hab (2018)
419 hab (2038)</t>
  </si>
  <si>
    <t xml:space="preserve">303 hab  </t>
  </si>
  <si>
    <t xml:space="preserve"> Rehabilitación De Plantas Depuradoras Aguas Residuales De Los Municipios Las Matas De Farfán, Fantino, Pimentel, Castillo, La Peña, Salcedo, Villa Tapia, San Juan, San Pedro de Macorís, Benerito y El Dean.
</t>
  </si>
  <si>
    <t>363,280 hab. (año 2016)
602,812 hab (año 2046)</t>
  </si>
  <si>
    <t xml:space="preserve">108,984 conectados  red alcantarillado
</t>
  </si>
  <si>
    <t>363280 hab</t>
  </si>
  <si>
    <t>Servicio adecuado  en el tratamiento y disposición final  aguas residuales en estos  municipios, con la finalidad de fortalecer la calidad de vida de los moradores del entorno, mediante la reducción de la presencia de enfermedades hídricas en la zona.</t>
  </si>
  <si>
    <t>Comision trabajo revision de ley APS no concluya revision de anteproyecto</t>
  </si>
  <si>
    <t>Seguimiento a la convocatorias</t>
  </si>
  <si>
    <t>No se completen las lineas de base faltantes</t>
  </si>
  <si>
    <t>probable</t>
  </si>
  <si>
    <t>alto</t>
  </si>
  <si>
    <t>Contratación de consultor a inicio de año</t>
  </si>
  <si>
    <t xml:space="preserve">No conformacion de la comision trabajo para revision de ley RS </t>
  </si>
  <si>
    <t>Reunion del Consejo de la Reforma Sector APS a inicio de año.</t>
  </si>
  <si>
    <t>Provincias deconcentradas</t>
  </si>
  <si>
    <t>Se gestionara la desconcentracion de otras provincias.</t>
  </si>
  <si>
    <t xml:space="preserve">% de imlementacion </t>
  </si>
  <si>
    <t>100% de avance</t>
  </si>
  <si>
    <t>Provincias desconcentradas</t>
  </si>
  <si>
    <t xml:space="preserve">Informes </t>
  </si>
  <si>
    <t>Dirección de Desarrollo Provincial/ Direccion Ejecutiva</t>
  </si>
  <si>
    <t>Realizar levantamientos de las condiciones de lasprovincias. Elaborar un plan de trabajo Provincial. Realizar reuniones con los diferentes Directores.</t>
  </si>
  <si>
    <t>Gestion incorrecta de las Provincias</t>
  </si>
  <si>
    <t>Investigaciones minuciosas de las condiciones actuales de las provinciasa desconcentrar.</t>
  </si>
  <si>
    <t>Manual de Procedimientos Implementado</t>
  </si>
  <si>
    <t>Documentación y Rediseño de los procesos de Operaciones de Acueductos de las Provincias Desconcentradas</t>
  </si>
  <si>
    <t>Mejorar la continuidad y calidad de agua suministrada a las Provincias Desconcentradas</t>
  </si>
  <si>
    <t>Empleados no capacitados</t>
  </si>
  <si>
    <t>Capacitar a los empleados</t>
  </si>
  <si>
    <t>16-Identificación de Grupos de Interés.
16.2-Identificación de necesidades y expectativas de los Clientes.
16.3-Identificación de los Procesos.
16.4-Documentar “Mapa de Procesos Institucional.””</t>
  </si>
  <si>
    <t>Departamento de Fortalecimiento Provincial creado</t>
  </si>
  <si>
    <t>Departamento responsable de fortalecer procedimientos para una mejor gestion.</t>
  </si>
  <si>
    <t>Mejorar la gestion.</t>
  </si>
  <si>
    <t xml:space="preserve">Direccion de Desarrollo Provincial </t>
  </si>
  <si>
    <t xml:space="preserve">Crear departamento de Fortalecimiento Provincial. Realizar Programa de Gestion. </t>
  </si>
  <si>
    <t>Organigrama mal elaborado</t>
  </si>
  <si>
    <t>Catastrofico</t>
  </si>
  <si>
    <t>Realizar perfiles de puesto adecuados.</t>
  </si>
  <si>
    <t>Buscar mejoras en los procedimeintos para alcanzar la eficiencia dentro de los parametros, estandarizando las politicas y los procedimeientos para realizar los procesos. Fondo Desconcentrado con politicas de acuerdo a la normativa vigente.</t>
  </si>
  <si>
    <t>Aprobacion de Propuesta de creacion de 2 departamentos en la Direccion de Desarrollo Provincial: Departamento de Fortalecimiento Provincial y Departamento de Desconcentracion. Aprobacion de los perfiles de puestos para lanueva estructura organizacional.  Designacion de personal propuestos para los perfiles organizacioanles.</t>
  </si>
  <si>
    <t xml:space="preserve">Falta de Informacion </t>
  </si>
  <si>
    <t>Notificar atodos los empleados involucrados en los procesos</t>
  </si>
  <si>
    <t>Restructuracion de la Direccion de Desarrollo Provincial</t>
  </si>
  <si>
    <t xml:space="preserve">Ajustar la estructura organizacionalde la Direccion Provincial a su Mision y Vision </t>
  </si>
  <si>
    <t>Estructura fortalecida</t>
  </si>
  <si>
    <t xml:space="preserve">Direccion de Desarrollo Provincial/ Direccion de Recursos Humanos/ Direccion Ejecutiva </t>
  </si>
  <si>
    <t xml:space="preserve">Realizar Organigrama con los puestos necesarios. Hacer una descripcion de losperfiles con las competencias necesarias. Hacer una seleccion con candidatos que tengan las habilidades requeridas. </t>
  </si>
  <si>
    <t xml:space="preserve">Distribucion erronea de los procedimientos </t>
  </si>
  <si>
    <t xml:space="preserve">Elaborar procesos estándares </t>
  </si>
  <si>
    <t>Realizar levantamientos de todos procesospara mantenerlos actualizados.</t>
  </si>
  <si>
    <t>Empleados con conocimiento sobre todos los procedimeietos que se realizan en INAPA.</t>
  </si>
  <si>
    <t>Direccion de Desarrollo Provincial</t>
  </si>
  <si>
    <t xml:space="preserve">Levantar todoslos procedimientos </t>
  </si>
  <si>
    <t>Plan de Asistencia Técnica y Social a los Sistemas APS en comunidades rurales</t>
  </si>
  <si>
    <t xml:space="preserve">Brindar a las Provincias capacitaciones a cerca de sus tareas en el campo que se desarrollan. </t>
  </si>
  <si>
    <t>Empleados con capacidades de lograr los objetivos de la Direccion.</t>
  </si>
  <si>
    <t>Direccion de Desarrollo Provincial/ Encargados Provinciales</t>
  </si>
  <si>
    <t xml:space="preserve">Crear un programa de capacitacion para los empleados. Elaborar un calendario con los dias que se impartiran las capacitaciones. </t>
  </si>
  <si>
    <t xml:space="preserve">Falta de Información </t>
  </si>
  <si>
    <t>No integración de los empleados</t>
  </si>
  <si>
    <t>Código de Etica implementado</t>
  </si>
  <si>
    <t>Referente institucional para normar la conducta de los servidores públicos respecto a los principios éticos que han de regir su desempeño, a fin de garantizar y promover el más alto grado de honestidad y moralidad en el ejercicio de las funciones del Estado.</t>
  </si>
  <si>
    <t>Personal identificado</t>
  </si>
  <si>
    <t xml:space="preserve">Planes de Mejora aplicado al Estudio de Encuesta de Clima Laboral  </t>
  </si>
  <si>
    <t>Generar un ambiente en que los empleados se sientan motivados y desarrollen mayor redimiento</t>
  </si>
  <si>
    <t>Todo el personal</t>
  </si>
  <si>
    <t>Mejorar la calidad de vida y clima laboral</t>
  </si>
  <si>
    <t>Informe de Resultado Encuesta de Clima Laboral</t>
  </si>
  <si>
    <t>Aplicar encuesta de clima Organizacional, Crear estrategias para aplicar mejoras al Clima Organizacional</t>
  </si>
  <si>
    <t>Disponibilidad de Presupuesto</t>
  </si>
  <si>
    <t>Plan de Capacitación implementado</t>
  </si>
  <si>
    <t>Fortalecer los valores éticos y de integridad a los servidores</t>
  </si>
  <si>
    <t>Mejorar la coducta, honestidad e integradad del servidor</t>
  </si>
  <si>
    <t>Encuestas</t>
  </si>
  <si>
    <t>Jornadas de charlas, documentales, capacitación sobre Etica e Integridad, Controles Administrativos y educativos</t>
  </si>
  <si>
    <t>Poco interés colectivo</t>
  </si>
  <si>
    <t>Designación de Encargados por cada subsistema</t>
  </si>
  <si>
    <t>Reclutamiento del personal idóneo mediante Concurso externo e interno</t>
  </si>
  <si>
    <t>Cubrir las áreas vacantes</t>
  </si>
  <si>
    <t xml:space="preserve">Evaluación del Desempeño </t>
  </si>
  <si>
    <t>Nombramiento</t>
  </si>
  <si>
    <t>Manual de Procedimientos implementado</t>
  </si>
  <si>
    <t xml:space="preserve">Dar seguimiento y control estricto a la aplicación de los procedimientos establecidos </t>
  </si>
  <si>
    <t>Saneamiento de todos los Subsistemas y procesos</t>
  </si>
  <si>
    <t>Monitoreo y levantamientos a todos los subsistemas</t>
  </si>
  <si>
    <t>Resistencia al cambio</t>
  </si>
  <si>
    <t>Implementación Nueva Estructura Organizacional</t>
  </si>
  <si>
    <t>Dar continuidad a la implementación de la Nueva Estructura Organizacional en Nivel Central y Acueductos</t>
  </si>
  <si>
    <t>Implementar Organigrama aprobado por el MAP</t>
  </si>
  <si>
    <t>Realizar levantamientos</t>
  </si>
  <si>
    <t>Selección del empleado del mes y del año</t>
  </si>
  <si>
    <t>Reconocer rendimiento, productividad, dedicación, creatividad, innovación e iniciativas durante el mes/año</t>
  </si>
  <si>
    <t>Mejorar procesos y Gestión del talento humano</t>
  </si>
  <si>
    <t>Promover lluvia de ideas, buzón de sugerencias y opiniones para el fortalecimiento y optimización de los procesos</t>
  </si>
  <si>
    <t>Amonestaciones</t>
  </si>
  <si>
    <t>Bonos del Desempeño</t>
  </si>
  <si>
    <t>Reconocer rendimiento, productividad, dedicación.</t>
  </si>
  <si>
    <t>60,000,000.00</t>
  </si>
  <si>
    <t>Reconocimientos del buen desempeño</t>
  </si>
  <si>
    <t>Reconocimientos por un buen desempeño</t>
  </si>
  <si>
    <t>Catastro de usuarios actualizado</t>
  </si>
  <si>
    <t>Realizar levantamientos de predios para identificar y listar los usuarios y formalizar su contrato con INAPA.</t>
  </si>
  <si>
    <t>Departamento de Catastro</t>
  </si>
  <si>
    <t>Censo</t>
  </si>
  <si>
    <t>Contar con una base de datos confiable, actualizada y segura en un 60%.</t>
  </si>
  <si>
    <t>Concluir y agilizar la depuración y actualización de balances e informaciones en el OPEN a partir de la información actualizada que contienen las tarjetas de clientes en las provincias, municipios y estafetas, en las provincias seleccionadas.</t>
  </si>
  <si>
    <t>El cliente</t>
  </si>
  <si>
    <t>Usuarios facturados mediante sistema OPEN</t>
  </si>
  <si>
    <t>Las facturas</t>
  </si>
  <si>
    <t>Tarifario estandarizado</t>
  </si>
  <si>
    <t>Transparentar tarifas y uso del tarifario en todo el país.</t>
  </si>
  <si>
    <t>Clases y Categorías</t>
  </si>
  <si>
    <t>Obtener resultados económicos - financieros que permita el crecimiento sostenido de la institución</t>
  </si>
  <si>
    <t>Base de datos confiable, actualizada y segura.</t>
  </si>
  <si>
    <t>Satisfacer las expectativas de los clientes dotando servicios de calidad</t>
  </si>
  <si>
    <t xml:space="preserve">Habilitar y/o acondicionar los Puntos de Atención al Cliente PAC, dotando de las herramientas básicas para sus labores en las oficinas principales de las provincias seleccionadas. </t>
  </si>
  <si>
    <t>índice de  satisfacción de los usuarios mediante encuestas</t>
  </si>
  <si>
    <t>Encuestas de satisfacción de los servicios.</t>
  </si>
  <si>
    <t>Plan de Mejora de Procesos de Servicios y Atención al Cliente.</t>
  </si>
  <si>
    <t>Banco de medidores</t>
  </si>
  <si>
    <t>Desarrollar e implementar un programa de instalación de micromedidores a grandes consumidores.</t>
  </si>
  <si>
    <t>Cantidad de usuarios con facturación medida en OPEN</t>
  </si>
  <si>
    <t xml:space="preserve">Aumentar los cobros por consumo medido, ampliar cobertura del servicio y disminuir pérdidas. </t>
  </si>
  <si>
    <t>Taller de medidores</t>
  </si>
  <si>
    <t>Crear un laboratorio y taller de medidores</t>
  </si>
  <si>
    <t>Reducir el agua no contabilizada y el agua no facturada</t>
  </si>
  <si>
    <r>
      <rPr>
        <b/>
        <sz val="11"/>
        <color theme="1"/>
        <rFont val="Times New Roman"/>
        <family val="1"/>
      </rPr>
      <t xml:space="preserve">NATURALES </t>
    </r>
    <r>
      <rPr>
        <sz val="11"/>
        <color theme="1"/>
        <rFont val="Times New Roman"/>
        <family val="1"/>
      </rPr>
      <t xml:space="preserve">
-Huracán
-Tormenta Tropical
-Tornado
-Inundaciones
-Deslizamientos
-Maremoto o Tsunami
-Sequia
-Incendio
-Terremoto
</t>
    </r>
    <r>
      <rPr>
        <b/>
        <sz val="11"/>
        <color theme="1"/>
        <rFont val="Times New Roman"/>
        <family val="1"/>
      </rPr>
      <t>ANTROPICAS</t>
    </r>
    <r>
      <rPr>
        <sz val="11"/>
        <color theme="1"/>
        <rFont val="Times New Roman"/>
        <family val="1"/>
      </rPr>
      <t xml:space="preserve">
-Epidemia
-Contaminación Química 
-Contaminación Biológica
-Incendio
-Robo o Vandalismo
-Deforestación
-Terrorismo
-etc.)
TÉCNICO, DE CALIDAD O DE RENDIMIENTO
EROSIÓN EN LA CIMENTACIÓN DE LAS TUBERÍAS POR CRECIENTES EN EL CAUCE
</t>
    </r>
  </si>
  <si>
    <r>
      <t xml:space="preserve">Mejoras de las  infraestructuras para optimizar los sistemas de  depuación existentes.
</t>
    </r>
    <r>
      <rPr>
        <b/>
        <sz val="11"/>
        <color theme="1"/>
        <rFont val="Times New Roman"/>
        <family val="1"/>
      </rPr>
      <t>Nota: Este proyecto se encuentra en formulación</t>
    </r>
  </si>
  <si>
    <r>
      <t>Saneamiento comunidades Cabeza de Toro Provincia Montecristi</t>
    </r>
    <r>
      <rPr>
        <sz val="11"/>
        <color rgb="FFFF0000"/>
        <rFont val="Times New Roman"/>
        <family val="1"/>
      </rPr>
      <t>**</t>
    </r>
  </si>
  <si>
    <t>Todas las direcciones de la Institución</t>
  </si>
  <si>
    <t>Mesa de Trabajo, formulación, analisis y presentación de propuesta, ejecución y seguimiento.</t>
  </si>
  <si>
    <t>Dirección Ejecutiva/Dirección de Planificación y Desarrollo</t>
  </si>
  <si>
    <t>Ing. Horacio Mazara</t>
  </si>
  <si>
    <t>Director Ejecutivo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</si>
</sst>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quot;RD$&quot;#,##0.00"/>
    <numFmt numFmtId="166" formatCode="0.000"/>
    <numFmt numFmtId="167" formatCode="0.0%"/>
  </numFmts>
  <fonts count="40" x14ac:knownFonts="1">
    <font>
      <sz val="11"/>
      <color theme="1"/>
      <name val="Calibri"/>
      <family val="2"/>
      <scheme val="minor"/>
    </font>
    <font>
      <sz val="11"/>
      <color theme="1"/>
      <name val="Calibri"/>
      <family val="2"/>
      <scheme val="minor"/>
    </font>
    <font>
      <b/>
      <sz val="30"/>
      <color rgb="FF000000"/>
      <name val="Calibri"/>
      <family val="2"/>
    </font>
    <font>
      <sz val="30"/>
      <color rgb="FF000000"/>
      <name val="Calibri"/>
      <family val="2"/>
    </font>
    <font>
      <i/>
      <u/>
      <sz val="16"/>
      <color theme="4" tint="-0.249977111117893"/>
      <name val="Calibri"/>
      <family val="2"/>
    </font>
    <font>
      <b/>
      <sz val="12"/>
      <color theme="0"/>
      <name val="Times New Roman"/>
      <family val="1"/>
    </font>
    <font>
      <b/>
      <sz val="14"/>
      <color rgb="FF000000"/>
      <name val="Times New Roman"/>
      <family val="1"/>
    </font>
    <font>
      <sz val="14"/>
      <name val="Times New Roman"/>
      <family val="1"/>
    </font>
    <font>
      <sz val="14"/>
      <color theme="1"/>
      <name val="Times New Roman"/>
      <family val="1"/>
    </font>
    <font>
      <b/>
      <sz val="18"/>
      <color rgb="FF000000"/>
      <name val="Calibri"/>
      <family val="2"/>
    </font>
    <font>
      <b/>
      <i/>
      <sz val="26"/>
      <color rgb="FF000000"/>
      <name val="Times New Roman"/>
      <family val="1"/>
    </font>
    <font>
      <sz val="11"/>
      <color rgb="FF000000"/>
      <name val="Times New Roman"/>
      <family val="1"/>
    </font>
    <font>
      <sz val="11"/>
      <color theme="1"/>
      <name val="Times New Roman"/>
      <family val="1"/>
    </font>
    <font>
      <b/>
      <sz val="11"/>
      <color theme="0"/>
      <name val="Times New Roman"/>
      <family val="1"/>
    </font>
    <font>
      <sz val="36"/>
      <color rgb="FF000000"/>
      <name val="Times New Roman"/>
      <family val="1"/>
    </font>
    <font>
      <b/>
      <sz val="26"/>
      <name val="Times New Roman"/>
      <family val="1"/>
    </font>
    <font>
      <b/>
      <sz val="24"/>
      <name val="Times New Roman"/>
      <family val="1"/>
    </font>
    <font>
      <b/>
      <sz val="18"/>
      <color rgb="FF000000"/>
      <name val="Times New Roman"/>
      <family val="1"/>
    </font>
    <font>
      <b/>
      <sz val="30"/>
      <color rgb="FF000000"/>
      <name val="Times New Roman"/>
      <family val="1"/>
    </font>
    <font>
      <sz val="30"/>
      <color rgb="FF000000"/>
      <name val="Times New Roman"/>
      <family val="1"/>
    </font>
    <font>
      <b/>
      <sz val="7.5"/>
      <name val="Times New Roman"/>
      <family val="1"/>
    </font>
    <font>
      <sz val="11"/>
      <color rgb="FFFF0000"/>
      <name val="Times New Roman"/>
      <family val="1"/>
    </font>
    <font>
      <sz val="11"/>
      <name val="Times New Roman"/>
      <family val="1"/>
    </font>
    <font>
      <sz val="12"/>
      <name val="Times New Roman"/>
      <family val="1"/>
    </font>
    <font>
      <sz val="11"/>
      <name val="Calibri"/>
      <family val="2"/>
    </font>
    <font>
      <b/>
      <sz val="14"/>
      <name val="Times New Roman"/>
      <family val="1"/>
    </font>
    <font>
      <b/>
      <sz val="18"/>
      <name val="Calibri"/>
      <family val="2"/>
    </font>
    <font>
      <b/>
      <sz val="30"/>
      <name val="Calibri"/>
      <family val="2"/>
    </font>
    <font>
      <sz val="30"/>
      <name val="Calibri"/>
      <family val="2"/>
    </font>
    <font>
      <b/>
      <sz val="12"/>
      <name val="Times New Roman"/>
      <family val="1"/>
    </font>
    <font>
      <b/>
      <sz val="10"/>
      <color theme="0"/>
      <name val="Times New Roman"/>
      <family val="1"/>
    </font>
    <font>
      <b/>
      <sz val="11"/>
      <color theme="1"/>
      <name val="Calibri"/>
      <family val="2"/>
      <scheme val="minor"/>
    </font>
    <font>
      <sz val="12"/>
      <color theme="1"/>
      <name val="Times New Roman"/>
      <family val="1"/>
    </font>
    <font>
      <sz val="12"/>
      <color rgb="FF000000"/>
      <name val="Times New Roman"/>
      <family val="1"/>
    </font>
    <font>
      <sz val="11"/>
      <name val="Calibri"/>
      <family val="2"/>
      <scheme val="minor"/>
    </font>
    <font>
      <sz val="12"/>
      <color theme="1"/>
      <name val="Calibri"/>
      <family val="2"/>
    </font>
    <font>
      <b/>
      <sz val="12"/>
      <color rgb="FF000000"/>
      <name val="Times New Roman"/>
      <family val="1"/>
    </font>
    <font>
      <sz val="12"/>
      <color theme="4" tint="-0.249977111117893"/>
      <name val="Times New Roman"/>
      <family val="1"/>
    </font>
    <font>
      <sz val="12"/>
      <name val="Calibri"/>
      <family val="2"/>
    </font>
    <font>
      <b/>
      <sz val="11"/>
      <color theme="1"/>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bgColor rgb="FF000000"/>
      </patternFill>
    </fill>
    <fill>
      <patternFill patternType="solid">
        <fgColor theme="8" tint="-0.249977111117893"/>
        <bgColor indexed="64"/>
      </patternFill>
    </fill>
    <fill>
      <patternFill patternType="solid">
        <fgColor theme="0"/>
        <bgColor rgb="FF6495ED"/>
      </patternFill>
    </fill>
    <fill>
      <patternFill patternType="solid">
        <fgColor theme="4" tint="0.79998168889431442"/>
        <bgColor rgb="FF6495ED"/>
      </patternFill>
    </fill>
  </fills>
  <borders count="25">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00">
    <xf numFmtId="0" fontId="0" fillId="0" borderId="0" xfId="0"/>
    <xf numFmtId="0" fontId="8" fillId="0" borderId="0" xfId="0" applyFont="1" applyBorder="1"/>
    <xf numFmtId="0" fontId="12" fillId="0" borderId="0" xfId="0" applyFont="1"/>
    <xf numFmtId="0" fontId="12" fillId="0" borderId="0" xfId="0" applyFont="1" applyAlignment="1">
      <alignment vertical="center"/>
    </xf>
    <xf numFmtId="0" fontId="12" fillId="0" borderId="0" xfId="0" applyFont="1" applyAlignment="1">
      <alignment vertical="center" wrapText="1"/>
    </xf>
    <xf numFmtId="0" fontId="14" fillId="0" borderId="0" xfId="0" applyFont="1" applyBorder="1"/>
    <xf numFmtId="0" fontId="12" fillId="3" borderId="0" xfId="0" applyFont="1" applyFill="1" applyBorder="1"/>
    <xf numFmtId="0" fontId="12" fillId="0" borderId="0" xfId="0" applyFont="1" applyBorder="1"/>
    <xf numFmtId="0" fontId="20"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wrapText="1"/>
    </xf>
    <xf numFmtId="0" fontId="5" fillId="5" borderId="10"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23" fillId="0" borderId="18" xfId="0" applyFont="1" applyBorder="1" applyAlignment="1">
      <alignment vertical="center" wrapText="1"/>
    </xf>
    <xf numFmtId="0" fontId="23" fillId="0" borderId="18" xfId="0" applyFont="1" applyBorder="1" applyAlignment="1">
      <alignment horizontal="center" vertical="center" wrapText="1"/>
    </xf>
    <xf numFmtId="0" fontId="23" fillId="0" borderId="18" xfId="0" applyFont="1" applyBorder="1" applyAlignment="1">
      <alignment horizontal="left" vertical="center" wrapText="1"/>
    </xf>
    <xf numFmtId="0" fontId="0" fillId="0" borderId="0" xfId="0" applyAlignment="1">
      <alignment vertical="center" wrapText="1"/>
    </xf>
    <xf numFmtId="0" fontId="0" fillId="0" borderId="0" xfId="0" applyAlignment="1">
      <alignment wrapText="1"/>
    </xf>
    <xf numFmtId="0" fontId="5" fillId="5" borderId="18"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8"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0" fontId="23" fillId="0" borderId="18" xfId="0" applyFont="1" applyFill="1" applyBorder="1" applyAlignment="1">
      <alignment horizontal="center" vertical="center" wrapText="1"/>
    </xf>
    <xf numFmtId="0" fontId="23" fillId="0" borderId="18" xfId="0" applyFont="1" applyFill="1" applyBorder="1" applyAlignment="1">
      <alignment vertical="center" wrapText="1"/>
    </xf>
    <xf numFmtId="0" fontId="7" fillId="0" borderId="0" xfId="0" applyFont="1" applyBorder="1"/>
    <xf numFmtId="0" fontId="24" fillId="0" borderId="0" xfId="0" applyFont="1" applyBorder="1"/>
    <xf numFmtId="164" fontId="23" fillId="0" borderId="18" xfId="1" applyNumberFormat="1" applyFont="1" applyFill="1" applyBorder="1" applyAlignment="1">
      <alignment horizontal="center" vertical="center" wrapText="1"/>
    </xf>
    <xf numFmtId="0" fontId="23" fillId="0" borderId="18" xfId="0" applyFont="1" applyFill="1" applyBorder="1" applyAlignment="1">
      <alignment horizontal="left" vertical="center" wrapText="1"/>
    </xf>
    <xf numFmtId="0" fontId="29" fillId="0" borderId="18" xfId="0" applyFont="1" applyFill="1" applyBorder="1" applyAlignment="1">
      <alignment vertical="center" wrapText="1"/>
    </xf>
    <xf numFmtId="43" fontId="23" fillId="0" borderId="18" xfId="1" applyFont="1" applyFill="1" applyBorder="1" applyAlignment="1">
      <alignment horizontal="center" vertical="center" wrapText="1"/>
    </xf>
    <xf numFmtId="9" fontId="23" fillId="0" borderId="18" xfId="0" applyNumberFormat="1" applyFont="1" applyFill="1" applyBorder="1" applyAlignment="1">
      <alignment vertical="center" wrapText="1"/>
    </xf>
    <xf numFmtId="0" fontId="24" fillId="0" borderId="0" xfId="0" applyFont="1" applyFill="1" applyBorder="1"/>
    <xf numFmtId="9" fontId="23" fillId="0" borderId="18" xfId="0" applyNumberFormat="1" applyFont="1" applyBorder="1" applyAlignment="1">
      <alignment horizontal="center" vertical="center" wrapText="1"/>
    </xf>
    <xf numFmtId="164" fontId="23" fillId="0" borderId="18" xfId="1" applyNumberFormat="1" applyFont="1" applyBorder="1" applyAlignment="1">
      <alignment horizontal="center" vertical="center" wrapText="1"/>
    </xf>
    <xf numFmtId="0" fontId="23" fillId="0" borderId="18" xfId="0" applyFont="1" applyBorder="1"/>
    <xf numFmtId="0" fontId="29" fillId="2" borderId="18" xfId="0" applyFont="1" applyFill="1" applyBorder="1" applyAlignment="1">
      <alignment vertical="center" wrapText="1"/>
    </xf>
    <xf numFmtId="43" fontId="23" fillId="0" borderId="18" xfId="1" applyFont="1" applyBorder="1" applyAlignment="1">
      <alignment horizontal="center" vertical="center" wrapText="1"/>
    </xf>
    <xf numFmtId="9" fontId="23" fillId="0" borderId="18" xfId="0" applyNumberFormat="1" applyFont="1" applyBorder="1" applyAlignment="1">
      <alignment vertical="center" wrapText="1"/>
    </xf>
    <xf numFmtId="0" fontId="23" fillId="0" borderId="18" xfId="0" applyFont="1" applyBorder="1" applyAlignment="1">
      <alignment horizontal="center" vertical="center" wrapText="1"/>
    </xf>
    <xf numFmtId="0" fontId="23" fillId="0" borderId="15" xfId="0" applyFont="1" applyFill="1" applyBorder="1" applyAlignment="1">
      <alignment horizontal="center" vertical="center" wrapText="1"/>
    </xf>
    <xf numFmtId="0" fontId="23" fillId="0" borderId="18" xfId="0" applyFont="1" applyBorder="1" applyAlignment="1">
      <alignment horizontal="center"/>
    </xf>
    <xf numFmtId="0" fontId="23" fillId="0" borderId="18" xfId="0" applyNumberFormat="1" applyFont="1" applyBorder="1" applyAlignment="1">
      <alignment horizontal="left" vertical="top" wrapText="1"/>
    </xf>
    <xf numFmtId="165" fontId="23" fillId="0" borderId="18" xfId="0" applyNumberFormat="1" applyFont="1" applyBorder="1" applyAlignment="1">
      <alignment vertical="center" wrapText="1"/>
    </xf>
    <xf numFmtId="0" fontId="23" fillId="0" borderId="18" xfId="0" applyNumberFormat="1" applyFont="1" applyBorder="1" applyAlignment="1">
      <alignment horizontal="left" vertical="center" wrapText="1"/>
    </xf>
    <xf numFmtId="0" fontId="23" fillId="3" borderId="18" xfId="0" applyFont="1" applyFill="1" applyBorder="1" applyAlignment="1">
      <alignment horizontal="left" vertical="center" wrapText="1"/>
    </xf>
    <xf numFmtId="165" fontId="23" fillId="0" borderId="18" xfId="0" applyNumberFormat="1" applyFont="1" applyBorder="1" applyAlignment="1">
      <alignment horizontal="center" vertical="center" wrapText="1"/>
    </xf>
    <xf numFmtId="0" fontId="23" fillId="0" borderId="18" xfId="0" applyFont="1" applyBorder="1" applyAlignment="1">
      <alignment horizontal="left"/>
    </xf>
    <xf numFmtId="0" fontId="23" fillId="2" borderId="18" xfId="0" applyFont="1" applyFill="1" applyBorder="1"/>
    <xf numFmtId="165" fontId="23" fillId="0" borderId="18" xfId="0" applyNumberFormat="1" applyFont="1" applyBorder="1"/>
    <xf numFmtId="0" fontId="24" fillId="0" borderId="0" xfId="0" applyFont="1" applyBorder="1" applyAlignment="1">
      <alignment horizontal="center"/>
    </xf>
    <xf numFmtId="0" fontId="0" fillId="0" borderId="0" xfId="0" applyAlignment="1">
      <alignment vertical="center"/>
    </xf>
    <xf numFmtId="0" fontId="18" fillId="0" borderId="0" xfId="0" applyFont="1" applyBorder="1" applyAlignment="1">
      <alignment horizontal="left" vertical="center" wrapText="1"/>
    </xf>
    <xf numFmtId="0" fontId="6"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21" fillId="0" borderId="18"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8" xfId="0" applyFont="1" applyBorder="1" applyAlignment="1">
      <alignment vertical="center" wrapText="1"/>
    </xf>
    <xf numFmtId="0" fontId="12" fillId="0" borderId="18" xfId="0" applyFont="1" applyBorder="1"/>
    <xf numFmtId="0" fontId="12" fillId="0" borderId="18" xfId="0" applyFont="1" applyBorder="1" applyAlignment="1">
      <alignment horizontal="center" vertical="center" wrapText="1"/>
    </xf>
    <xf numFmtId="0" fontId="17" fillId="0" borderId="3" xfId="0" applyFont="1" applyBorder="1" applyAlignment="1">
      <alignment horizontal="left" vertical="center" wrapText="1"/>
    </xf>
    <xf numFmtId="0" fontId="12" fillId="3" borderId="0" xfId="0" applyFont="1" applyFill="1" applyBorder="1" applyAlignment="1">
      <alignment horizontal="center"/>
    </xf>
    <xf numFmtId="0" fontId="30" fillId="5" borderId="15" xfId="0" applyFont="1" applyFill="1" applyBorder="1" applyAlignment="1">
      <alignment horizontal="center" vertical="center" wrapText="1"/>
    </xf>
    <xf numFmtId="0" fontId="12" fillId="0" borderId="18" xfId="0" applyFont="1" applyBorder="1" applyAlignment="1">
      <alignment horizontal="center"/>
    </xf>
    <xf numFmtId="0" fontId="11" fillId="0" borderId="18" xfId="0" applyFont="1" applyBorder="1" applyAlignment="1">
      <alignment horizontal="center" vertical="center" wrapText="1"/>
    </xf>
    <xf numFmtId="0" fontId="11" fillId="0" borderId="18" xfId="0" applyFont="1" applyBorder="1" applyAlignment="1">
      <alignment horizontal="justify" vertical="center"/>
    </xf>
    <xf numFmtId="0" fontId="22" fillId="0" borderId="0" xfId="0" applyFont="1" applyBorder="1" applyAlignment="1">
      <alignment horizontal="center" vertical="center" wrapText="1"/>
    </xf>
    <xf numFmtId="0" fontId="11" fillId="0" borderId="18" xfId="0" applyFont="1" applyBorder="1" applyAlignment="1">
      <alignment vertical="center" wrapText="1"/>
    </xf>
    <xf numFmtId="0" fontId="11" fillId="0" borderId="18" xfId="0" applyFont="1" applyBorder="1" applyAlignment="1">
      <alignment wrapText="1"/>
    </xf>
    <xf numFmtId="0" fontId="29" fillId="2"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4" fillId="0" borderId="0"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18" xfId="0" applyFont="1" applyBorder="1"/>
    <xf numFmtId="0" fontId="23" fillId="0" borderId="0" xfId="0" applyFont="1" applyFill="1" applyBorder="1" applyAlignment="1">
      <alignment horizontal="center" vertical="center" wrapText="1"/>
    </xf>
    <xf numFmtId="0" fontId="24" fillId="0" borderId="18" xfId="0" applyFont="1" applyBorder="1" applyAlignment="1">
      <alignment horizontal="center" vertical="center" wrapText="1"/>
    </xf>
    <xf numFmtId="0" fontId="12" fillId="0" borderId="18" xfId="0" applyFont="1" applyBorder="1" applyAlignment="1"/>
    <xf numFmtId="0" fontId="12" fillId="0" borderId="0" xfId="0" applyFont="1" applyAlignment="1"/>
    <xf numFmtId="0" fontId="12" fillId="0" borderId="18" xfId="0" applyFont="1" applyBorder="1" applyAlignment="1">
      <alignment wrapText="1"/>
    </xf>
    <xf numFmtId="0" fontId="12" fillId="3" borderId="0" xfId="0" applyFont="1" applyFill="1" applyBorder="1" applyAlignment="1">
      <alignment vertical="center" wrapText="1"/>
    </xf>
    <xf numFmtId="0" fontId="11" fillId="0" borderId="18" xfId="0" applyFont="1" applyBorder="1" applyAlignment="1">
      <alignment horizontal="left" vertical="center" wrapText="1"/>
    </xf>
    <xf numFmtId="0" fontId="12" fillId="0" borderId="18" xfId="0" applyFont="1" applyBorder="1" applyAlignment="1">
      <alignment vertical="center"/>
    </xf>
    <xf numFmtId="0" fontId="12" fillId="0" borderId="18" xfId="0" applyFont="1" applyBorder="1" applyAlignment="1">
      <alignment horizontal="center" vertical="center"/>
    </xf>
    <xf numFmtId="43" fontId="12" fillId="0" borderId="18" xfId="1" applyFont="1" applyBorder="1" applyAlignment="1">
      <alignment vertical="center" wrapText="1"/>
    </xf>
    <xf numFmtId="43" fontId="12" fillId="0" borderId="18" xfId="1" applyFont="1" applyBorder="1" applyAlignment="1">
      <alignment horizontal="center" vertical="center" wrapText="1"/>
    </xf>
    <xf numFmtId="43" fontId="12" fillId="0" borderId="18" xfId="1" applyFont="1" applyBorder="1" applyAlignment="1">
      <alignment horizontal="center" vertical="center"/>
    </xf>
    <xf numFmtId="2" fontId="12" fillId="0" borderId="18" xfId="0" applyNumberFormat="1" applyFont="1" applyBorder="1" applyAlignment="1">
      <alignment vertical="center" wrapText="1"/>
    </xf>
    <xf numFmtId="2" fontId="12" fillId="0" borderId="18" xfId="1" applyNumberFormat="1" applyFont="1" applyBorder="1" applyAlignment="1">
      <alignment vertical="center" wrapText="1"/>
    </xf>
    <xf numFmtId="166" fontId="12" fillId="0" borderId="18" xfId="0" applyNumberFormat="1" applyFont="1" applyBorder="1" applyAlignment="1">
      <alignment vertical="center" wrapText="1"/>
    </xf>
    <xf numFmtId="166" fontId="12" fillId="0" borderId="18" xfId="1" applyNumberFormat="1" applyFont="1" applyBorder="1" applyAlignment="1">
      <alignment vertical="center" wrapText="1"/>
    </xf>
    <xf numFmtId="9" fontId="12" fillId="0" borderId="18" xfId="2" applyFont="1" applyBorder="1" applyAlignment="1">
      <alignment vertical="center" wrapText="1"/>
    </xf>
    <xf numFmtId="167" fontId="12" fillId="0" borderId="18" xfId="2" applyNumberFormat="1" applyFont="1" applyBorder="1" applyAlignment="1">
      <alignment vertical="center" wrapText="1"/>
    </xf>
    <xf numFmtId="10" fontId="12" fillId="0" borderId="18" xfId="2" applyNumberFormat="1" applyFont="1" applyBorder="1" applyAlignment="1">
      <alignment vertical="center" wrapText="1"/>
    </xf>
    <xf numFmtId="43" fontId="12" fillId="0" borderId="0" xfId="1" applyFont="1"/>
    <xf numFmtId="9" fontId="12" fillId="0" borderId="18" xfId="2" applyFont="1" applyBorder="1" applyAlignment="1">
      <alignment horizontal="center" vertical="center" wrapText="1"/>
    </xf>
    <xf numFmtId="10" fontId="12" fillId="0" borderId="18" xfId="2" applyNumberFormat="1" applyFont="1" applyBorder="1" applyAlignment="1">
      <alignment horizontal="center" vertical="center" wrapText="1"/>
    </xf>
    <xf numFmtId="43" fontId="12" fillId="3" borderId="0" xfId="1" applyFont="1" applyFill="1" applyBorder="1"/>
    <xf numFmtId="43" fontId="7" fillId="0" borderId="0" xfId="1" applyFont="1" applyBorder="1" applyAlignment="1">
      <alignment horizontal="left" vertical="center" wrapText="1"/>
    </xf>
    <xf numFmtId="0" fontId="12" fillId="3" borderId="0" xfId="0" applyFont="1" applyFill="1" applyBorder="1" applyAlignment="1">
      <alignment vertical="center"/>
    </xf>
    <xf numFmtId="0" fontId="12" fillId="0" borderId="18" xfId="0" applyFont="1" applyFill="1" applyBorder="1" applyAlignment="1">
      <alignment horizontal="center" vertical="center" wrapText="1"/>
    </xf>
    <xf numFmtId="43" fontId="12" fillId="0" borderId="18" xfId="1" applyFont="1" applyFill="1" applyBorder="1" applyAlignment="1">
      <alignment horizontal="center" vertical="center" wrapText="1"/>
    </xf>
    <xf numFmtId="0" fontId="22" fillId="0" borderId="18" xfId="0" applyFont="1" applyFill="1" applyBorder="1" applyAlignment="1">
      <alignment horizontal="center" vertical="center" wrapText="1"/>
    </xf>
    <xf numFmtId="9" fontId="12" fillId="0" borderId="18" xfId="0" applyNumberFormat="1" applyFont="1" applyBorder="1" applyAlignment="1">
      <alignment vertical="center" wrapText="1"/>
    </xf>
    <xf numFmtId="0" fontId="0" fillId="0" borderId="18" xfId="0" applyBorder="1"/>
    <xf numFmtId="0" fontId="0" fillId="0" borderId="18" xfId="0" applyBorder="1" applyAlignment="1">
      <alignment horizontal="center" vertical="center" wrapText="1"/>
    </xf>
    <xf numFmtId="0" fontId="32" fillId="0" borderId="18" xfId="0" applyFont="1" applyBorder="1" applyAlignment="1">
      <alignment vertical="center" wrapText="1"/>
    </xf>
    <xf numFmtId="0" fontId="0" fillId="0" borderId="18" xfId="0" applyBorder="1" applyAlignment="1">
      <alignment vertical="center" wrapText="1"/>
    </xf>
    <xf numFmtId="0" fontId="11" fillId="3" borderId="18" xfId="0" applyFont="1" applyFill="1" applyBorder="1" applyAlignment="1">
      <alignment horizontal="left" vertical="center" wrapText="1"/>
    </xf>
    <xf numFmtId="0" fontId="12" fillId="0" borderId="14" xfId="0" applyFont="1" applyBorder="1" applyAlignment="1">
      <alignment horizontal="center" vertical="center" wrapText="1"/>
    </xf>
    <xf numFmtId="0" fontId="22" fillId="3" borderId="18" xfId="0" applyFont="1" applyFill="1" applyBorder="1" applyAlignment="1">
      <alignment horizontal="left" vertical="center" wrapText="1"/>
    </xf>
    <xf numFmtId="0" fontId="22" fillId="3" borderId="18" xfId="0" applyFont="1" applyFill="1" applyBorder="1" applyAlignment="1">
      <alignment horizontal="center" vertical="center" wrapText="1"/>
    </xf>
    <xf numFmtId="0" fontId="34" fillId="0" borderId="18" xfId="0" applyFont="1" applyBorder="1" applyAlignment="1">
      <alignment vertical="center"/>
    </xf>
    <xf numFmtId="0" fontId="12" fillId="0" borderId="15" xfId="0" applyFont="1" applyBorder="1" applyAlignment="1">
      <alignment vertical="center" wrapText="1"/>
    </xf>
    <xf numFmtId="0" fontId="12" fillId="0" borderId="14" xfId="0" applyFont="1" applyBorder="1" applyAlignment="1">
      <alignment vertical="center" wrapText="1"/>
    </xf>
    <xf numFmtId="0" fontId="12" fillId="0" borderId="15" xfId="0" applyFont="1" applyBorder="1" applyAlignment="1">
      <alignment horizontal="center" vertical="center" wrapText="1"/>
    </xf>
    <xf numFmtId="9" fontId="12" fillId="0" borderId="14" xfId="0" applyNumberFormat="1" applyFont="1" applyBorder="1" applyAlignment="1">
      <alignment vertical="center" wrapText="1"/>
    </xf>
    <xf numFmtId="43" fontId="12" fillId="0" borderId="14" xfId="1" applyFont="1" applyBorder="1" applyAlignment="1">
      <alignment vertical="center" wrapText="1"/>
    </xf>
    <xf numFmtId="9" fontId="12" fillId="0" borderId="14" xfId="2" applyFont="1" applyBorder="1" applyAlignment="1">
      <alignment vertical="center" wrapText="1"/>
    </xf>
    <xf numFmtId="43" fontId="12" fillId="0" borderId="15" xfId="1" applyFont="1" applyBorder="1" applyAlignment="1">
      <alignment vertical="center" wrapText="1"/>
    </xf>
    <xf numFmtId="9" fontId="22" fillId="0" borderId="18" xfId="0" applyNumberFormat="1" applyFont="1" applyBorder="1" applyAlignment="1">
      <alignment vertical="center"/>
    </xf>
    <xf numFmtId="0" fontId="22" fillId="0" borderId="18" xfId="0" applyFont="1" applyBorder="1" applyAlignment="1">
      <alignment vertical="center"/>
    </xf>
    <xf numFmtId="0" fontId="29" fillId="0" borderId="18" xfId="0" applyFont="1" applyFill="1" applyBorder="1" applyAlignment="1">
      <alignment horizontal="center" vertical="center" wrapText="1"/>
    </xf>
    <xf numFmtId="0" fontId="22" fillId="3" borderId="18" xfId="0" applyFont="1" applyFill="1" applyBorder="1" applyAlignment="1">
      <alignment vertical="center" wrapText="1"/>
    </xf>
    <xf numFmtId="0" fontId="22" fillId="0" borderId="18" xfId="0" applyFont="1" applyBorder="1" applyAlignment="1">
      <alignment vertical="center" wrapText="1"/>
    </xf>
    <xf numFmtId="0" fontId="34" fillId="0" borderId="18" xfId="0" applyFont="1" applyBorder="1" applyAlignment="1">
      <alignment vertical="center" wrapText="1"/>
    </xf>
    <xf numFmtId="0" fontId="22" fillId="0" borderId="18" xfId="0" applyFont="1" applyBorder="1" applyAlignment="1">
      <alignment horizontal="center" vertical="center" wrapText="1"/>
    </xf>
    <xf numFmtId="0" fontId="22" fillId="0" borderId="18" xfId="0" applyFont="1" applyFill="1" applyBorder="1" applyAlignment="1">
      <alignment vertical="center"/>
    </xf>
    <xf numFmtId="0" fontId="22" fillId="0" borderId="18" xfId="0" applyFont="1" applyBorder="1" applyAlignment="1">
      <alignment horizontal="center" vertical="center"/>
    </xf>
    <xf numFmtId="0" fontId="22" fillId="0" borderId="18" xfId="0" applyFont="1" applyFill="1" applyBorder="1" applyAlignment="1">
      <alignment horizontal="center" vertical="center"/>
    </xf>
    <xf numFmtId="9" fontId="22" fillId="0" borderId="18" xfId="0" applyNumberFormat="1" applyFont="1" applyBorder="1" applyAlignment="1">
      <alignment horizontal="center" vertical="center"/>
    </xf>
    <xf numFmtId="9" fontId="12" fillId="0" borderId="18" xfId="0" applyNumberFormat="1" applyFont="1" applyFill="1" applyBorder="1" applyAlignment="1">
      <alignment horizontal="center" vertical="center"/>
    </xf>
    <xf numFmtId="0" fontId="12" fillId="0" borderId="18" xfId="0" applyFont="1" applyFill="1" applyBorder="1" applyAlignment="1">
      <alignment horizontal="center" vertical="center"/>
    </xf>
    <xf numFmtId="43" fontId="22" fillId="0" borderId="18" xfId="1" applyFont="1" applyBorder="1" applyAlignment="1">
      <alignment horizontal="center" vertical="center" wrapText="1"/>
    </xf>
    <xf numFmtId="9" fontId="22" fillId="0" borderId="18" xfId="0" applyNumberFormat="1" applyFont="1" applyFill="1" applyBorder="1" applyAlignment="1">
      <alignment horizontal="center" vertical="center" wrapText="1"/>
    </xf>
    <xf numFmtId="9" fontId="23" fillId="0" borderId="18" xfId="0" applyNumberFormat="1" applyFont="1" applyFill="1" applyBorder="1" applyAlignment="1">
      <alignment horizontal="center" vertical="center" wrapText="1"/>
    </xf>
    <xf numFmtId="39" fontId="23" fillId="0" borderId="18" xfId="1" applyNumberFormat="1" applyFont="1" applyBorder="1" applyAlignment="1">
      <alignment horizontal="center" vertical="center" wrapText="1"/>
    </xf>
    <xf numFmtId="43" fontId="35" fillId="0" borderId="0" xfId="0" applyNumberFormat="1" applyFont="1" applyBorder="1" applyAlignment="1">
      <alignment vertical="center"/>
    </xf>
    <xf numFmtId="0" fontId="33" fillId="0" borderId="18" xfId="0" applyFont="1" applyFill="1" applyBorder="1" applyAlignment="1">
      <alignment horizontal="center" vertical="center" wrapText="1"/>
    </xf>
    <xf numFmtId="43" fontId="35" fillId="0" borderId="0" xfId="0" applyNumberFormat="1" applyFont="1" applyFill="1" applyBorder="1" applyAlignment="1">
      <alignment vertical="center"/>
    </xf>
    <xf numFmtId="37" fontId="23" fillId="0" borderId="18" xfId="1" applyNumberFormat="1" applyFont="1" applyFill="1" applyBorder="1" applyAlignment="1">
      <alignment horizontal="center" vertical="center" wrapText="1"/>
    </xf>
    <xf numFmtId="0" fontId="32" fillId="0" borderId="18" xfId="0" applyFont="1" applyBorder="1"/>
    <xf numFmtId="0" fontId="36" fillId="2" borderId="18" xfId="0" applyFont="1" applyFill="1" applyBorder="1" applyAlignment="1">
      <alignment vertical="center" wrapText="1"/>
    </xf>
    <xf numFmtId="0" fontId="37" fillId="0" borderId="18" xfId="0" applyFont="1" applyFill="1" applyBorder="1" applyAlignment="1">
      <alignment horizontal="center" vertical="center" wrapText="1"/>
    </xf>
    <xf numFmtId="0" fontId="38" fillId="0" borderId="0" xfId="0" applyFont="1" applyBorder="1"/>
    <xf numFmtId="0" fontId="32" fillId="0" borderId="18" xfId="0" applyFont="1" applyBorder="1" applyAlignment="1">
      <alignment horizontal="center" vertical="center"/>
    </xf>
    <xf numFmtId="0" fontId="33" fillId="0" borderId="18" xfId="0" applyFont="1" applyBorder="1" applyAlignment="1">
      <alignment horizontal="center" vertical="center" wrapText="1"/>
    </xf>
    <xf numFmtId="0" fontId="32" fillId="0" borderId="18" xfId="0" applyFont="1" applyBorder="1" applyAlignment="1">
      <alignment horizontal="left" vertical="center" wrapText="1"/>
    </xf>
    <xf numFmtId="0" fontId="33" fillId="2" borderId="18" xfId="0" applyFont="1" applyFill="1" applyBorder="1" applyAlignment="1">
      <alignment vertical="center" wrapText="1"/>
    </xf>
    <xf numFmtId="0" fontId="33" fillId="0" borderId="18" xfId="0" applyFont="1" applyFill="1" applyBorder="1" applyAlignment="1">
      <alignment vertical="center" wrapText="1"/>
    </xf>
    <xf numFmtId="4" fontId="32" fillId="0" borderId="18" xfId="0" applyNumberFormat="1" applyFont="1" applyBorder="1" applyAlignment="1">
      <alignment horizontal="center" vertical="center"/>
    </xf>
    <xf numFmtId="0" fontId="11" fillId="0" borderId="18" xfId="0" applyFont="1" applyBorder="1" applyAlignment="1">
      <alignment vertical="center"/>
    </xf>
    <xf numFmtId="0" fontId="32" fillId="0" borderId="18" xfId="0" applyFont="1" applyBorder="1" applyAlignment="1">
      <alignment horizontal="center" vertical="center" wrapText="1"/>
    </xf>
    <xf numFmtId="0" fontId="33" fillId="0" borderId="18" xfId="0" applyFont="1" applyBorder="1" applyAlignment="1">
      <alignment vertical="center"/>
    </xf>
    <xf numFmtId="9" fontId="12" fillId="0" borderId="18" xfId="0" applyNumberFormat="1" applyFont="1" applyBorder="1" applyAlignment="1">
      <alignment horizontal="center" vertical="center" wrapText="1"/>
    </xf>
    <xf numFmtId="9" fontId="12" fillId="0" borderId="18" xfId="2" applyFont="1" applyBorder="1" applyAlignment="1">
      <alignment horizontal="center" vertical="center"/>
    </xf>
    <xf numFmtId="0" fontId="21" fillId="0" borderId="18" xfId="0" applyFont="1" applyFill="1" applyBorder="1" applyAlignment="1">
      <alignment vertical="center" wrapText="1"/>
    </xf>
    <xf numFmtId="0" fontId="12" fillId="0" borderId="18" xfId="0" applyFont="1" applyFill="1" applyBorder="1" applyAlignment="1">
      <alignment vertical="center" wrapText="1"/>
    </xf>
    <xf numFmtId="4" fontId="22" fillId="0" borderId="18" xfId="0" applyNumberFormat="1" applyFont="1" applyFill="1" applyBorder="1" applyAlignment="1" applyProtection="1">
      <alignment horizontal="right" vertical="center" wrapText="1"/>
      <protection locked="0"/>
    </xf>
    <xf numFmtId="0" fontId="12" fillId="0" borderId="18" xfId="0" applyFont="1" applyBorder="1" applyAlignment="1">
      <alignment horizontal="left" vertical="top" wrapText="1"/>
    </xf>
    <xf numFmtId="43" fontId="12" fillId="0" borderId="18" xfId="0" applyNumberFormat="1" applyFont="1" applyBorder="1" applyAlignment="1">
      <alignment horizontal="center" vertical="center"/>
    </xf>
    <xf numFmtId="43" fontId="12" fillId="0" borderId="18" xfId="1" applyFont="1" applyFill="1" applyBorder="1" applyAlignment="1">
      <alignment horizontal="right" vertical="center" wrapText="1"/>
    </xf>
    <xf numFmtId="4" fontId="22" fillId="0" borderId="18" xfId="0" applyNumberFormat="1" applyFont="1" applyFill="1" applyBorder="1" applyAlignment="1" applyProtection="1">
      <alignment horizontal="center" vertical="center" wrapText="1"/>
      <protection locked="0"/>
    </xf>
    <xf numFmtId="0" fontId="12" fillId="3" borderId="18" xfId="0" applyFont="1" applyFill="1" applyBorder="1" applyAlignment="1">
      <alignment horizontal="left" vertical="center" wrapText="1"/>
    </xf>
    <xf numFmtId="0" fontId="22" fillId="3" borderId="18" xfId="0" applyNumberFormat="1" applyFont="1" applyFill="1" applyBorder="1" applyAlignment="1">
      <alignment vertical="center" wrapText="1" readingOrder="1"/>
    </xf>
    <xf numFmtId="43" fontId="12" fillId="6" borderId="18" xfId="1" applyFont="1" applyFill="1" applyBorder="1" applyAlignment="1">
      <alignment horizontal="center" vertical="center" wrapText="1"/>
    </xf>
    <xf numFmtId="0" fontId="11" fillId="3" borderId="18" xfId="0" applyNumberFormat="1" applyFont="1" applyFill="1" applyBorder="1" applyAlignment="1">
      <alignment vertical="center" wrapText="1" readingOrder="1"/>
    </xf>
    <xf numFmtId="0" fontId="22" fillId="3" borderId="18" xfId="0" applyNumberFormat="1" applyFont="1" applyFill="1" applyBorder="1" applyAlignment="1">
      <alignment horizontal="left" vertical="center" wrapText="1" readingOrder="1"/>
    </xf>
    <xf numFmtId="0" fontId="22" fillId="0" borderId="18" xfId="0" applyFont="1" applyFill="1" applyBorder="1" applyAlignment="1">
      <alignment horizontal="justify" vertical="center" wrapText="1"/>
    </xf>
    <xf numFmtId="0" fontId="2" fillId="0" borderId="0" xfId="0" applyFont="1" applyBorder="1" applyAlignment="1">
      <alignment horizontal="left" vertical="center" wrapText="1"/>
    </xf>
    <xf numFmtId="0" fontId="0" fillId="0" borderId="0" xfId="0" applyBorder="1" applyAlignment="1">
      <alignment vertical="center"/>
    </xf>
    <xf numFmtId="0" fontId="9" fillId="0" borderId="0" xfId="0" applyFont="1" applyBorder="1" applyAlignment="1">
      <alignment horizontal="left" vertical="center" wrapText="1"/>
    </xf>
    <xf numFmtId="0" fontId="0" fillId="0" borderId="0" xfId="0" applyBorder="1"/>
    <xf numFmtId="0" fontId="27" fillId="0" borderId="0" xfId="0" applyFont="1" applyBorder="1" applyAlignment="1">
      <alignment horizontal="left" vertical="center" wrapText="1"/>
    </xf>
    <xf numFmtId="0" fontId="25" fillId="0" borderId="0" xfId="0" applyFont="1" applyBorder="1" applyAlignment="1">
      <alignment horizontal="left" vertical="center"/>
    </xf>
    <xf numFmtId="0" fontId="26" fillId="0" borderId="0" xfId="0" applyFont="1" applyBorder="1" applyAlignment="1">
      <alignment horizontal="left" vertical="center" wrapText="1"/>
    </xf>
    <xf numFmtId="43" fontId="12" fillId="0" borderId="18" xfId="1" applyFont="1" applyBorder="1" applyAlignment="1">
      <alignment vertical="center"/>
    </xf>
    <xf numFmtId="0" fontId="12" fillId="0" borderId="14" xfId="0" applyFont="1" applyBorder="1" applyAlignment="1">
      <alignment vertical="center"/>
    </xf>
    <xf numFmtId="43" fontId="12" fillId="0" borderId="18" xfId="1" applyFont="1" applyFill="1" applyBorder="1" applyAlignment="1">
      <alignment horizontal="center" vertical="center"/>
    </xf>
    <xf numFmtId="0" fontId="30" fillId="5" borderId="18" xfId="0" applyFont="1" applyFill="1" applyBorder="1" applyAlignment="1">
      <alignment horizontal="center" vertical="center" wrapText="1"/>
    </xf>
    <xf numFmtId="9" fontId="32" fillId="0" borderId="18" xfId="2" applyFont="1" applyBorder="1" applyAlignment="1">
      <alignment horizontal="center" vertical="center" wrapText="1"/>
    </xf>
    <xf numFmtId="0" fontId="0" fillId="0" borderId="18" xfId="0" applyBorder="1" applyAlignment="1">
      <alignment horizontal="center"/>
    </xf>
    <xf numFmtId="9" fontId="12" fillId="0" borderId="18" xfId="0" applyNumberFormat="1" applyFont="1" applyBorder="1" applyAlignment="1">
      <alignment horizontal="center" vertical="center"/>
    </xf>
    <xf numFmtId="10" fontId="12" fillId="0" borderId="18" xfId="2" applyNumberFormat="1" applyFont="1" applyBorder="1" applyAlignment="1">
      <alignment horizontal="center" vertical="center"/>
    </xf>
    <xf numFmtId="3" fontId="12" fillId="0" borderId="18" xfId="0" applyNumberFormat="1" applyFont="1" applyBorder="1" applyAlignment="1">
      <alignment horizontal="center" vertical="center"/>
    </xf>
    <xf numFmtId="0" fontId="34" fillId="0" borderId="18" xfId="0" applyFont="1" applyBorder="1" applyAlignment="1">
      <alignment horizontal="center" vertical="center" wrapText="1"/>
    </xf>
    <xf numFmtId="0" fontId="34" fillId="0" borderId="18"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xf>
    <xf numFmtId="0" fontId="12" fillId="0" borderId="0" xfId="0" applyFont="1" applyAlignment="1">
      <alignment horizontal="center"/>
    </xf>
    <xf numFmtId="0" fontId="5" fillId="5" borderId="4"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8" xfId="0" applyFont="1" applyFill="1" applyBorder="1" applyAlignment="1">
      <alignment horizontal="center" vertical="center"/>
    </xf>
    <xf numFmtId="43" fontId="5" fillId="5" borderId="10" xfId="1" applyFont="1" applyFill="1" applyBorder="1" applyAlignment="1">
      <alignment horizontal="center" vertical="center" wrapText="1"/>
    </xf>
    <xf numFmtId="43" fontId="5" fillId="5" borderId="15" xfId="1" applyFont="1" applyFill="1" applyBorder="1" applyAlignment="1">
      <alignment horizontal="center" vertical="center" wrapText="1"/>
    </xf>
    <xf numFmtId="0" fontId="5" fillId="5" borderId="16"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6" fillId="4" borderId="0" xfId="0" applyFont="1" applyFill="1" applyBorder="1" applyAlignment="1">
      <alignment horizontal="center" vertical="center"/>
    </xf>
    <xf numFmtId="0" fontId="7" fillId="0" borderId="0" xfId="0" applyFont="1" applyBorder="1" applyAlignment="1">
      <alignment horizontal="left" vertical="center" wrapText="1"/>
    </xf>
    <xf numFmtId="0" fontId="5" fillId="5" borderId="7"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4" xfId="0" applyFont="1" applyFill="1" applyBorder="1" applyAlignment="1">
      <alignment horizontal="center" vertical="center"/>
    </xf>
    <xf numFmtId="43" fontId="5" fillId="5" borderId="10" xfId="1" applyFont="1" applyFill="1" applyBorder="1" applyAlignment="1">
      <alignment horizontal="center" vertical="center"/>
    </xf>
    <xf numFmtId="43" fontId="5" fillId="5" borderId="14" xfId="1"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19" fillId="0" borderId="3" xfId="0" applyFont="1" applyBorder="1" applyAlignment="1">
      <alignment horizontal="left" vertical="center" wrapText="1"/>
    </xf>
    <xf numFmtId="0" fontId="19" fillId="0" borderId="17" xfId="0" applyFont="1" applyBorder="1" applyAlignment="1">
      <alignment horizontal="left" vertical="center" wrapText="1"/>
    </xf>
    <xf numFmtId="0" fontId="12" fillId="0" borderId="18" xfId="0" applyFont="1" applyBorder="1" applyAlignment="1">
      <alignment horizontal="center" vertical="center" wrapText="1"/>
    </xf>
    <xf numFmtId="0" fontId="15" fillId="4" borderId="0" xfId="0" applyFont="1" applyFill="1" applyBorder="1" applyAlignment="1">
      <alignment horizontal="center" vertical="center"/>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2" fillId="0" borderId="18" xfId="0" applyFont="1" applyBorder="1" applyAlignment="1">
      <alignment horizontal="center" vertical="center" wrapText="1"/>
    </xf>
    <xf numFmtId="0" fontId="5" fillId="5" borderId="9" xfId="0" applyFont="1" applyFill="1" applyBorder="1" applyAlignment="1">
      <alignment horizontal="center" vertical="center"/>
    </xf>
    <xf numFmtId="0" fontId="5" fillId="5" borderId="21"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7"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1" fillId="0" borderId="18" xfId="0" applyFont="1" applyBorder="1" applyAlignment="1">
      <alignment vertical="center" wrapText="1"/>
    </xf>
    <xf numFmtId="0" fontId="13" fillId="5" borderId="10"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2" fillId="0" borderId="18" xfId="0" applyFont="1" applyBorder="1" applyAlignment="1">
      <alignment vertical="center" wrapText="1"/>
    </xf>
    <xf numFmtId="0" fontId="22" fillId="0" borderId="18" xfId="0" applyFont="1" applyBorder="1" applyAlignment="1">
      <alignment vertical="center" wrapText="1"/>
    </xf>
    <xf numFmtId="0" fontId="13" fillId="5" borderId="13" xfId="0" applyFont="1" applyFill="1" applyBorder="1" applyAlignment="1">
      <alignment horizontal="center" vertical="center" wrapText="1"/>
    </xf>
    <xf numFmtId="0" fontId="21" fillId="0" borderId="18" xfId="0" applyFont="1" applyBorder="1" applyAlignment="1">
      <alignment horizontal="center" vertical="center" wrapText="1"/>
    </xf>
    <xf numFmtId="0" fontId="39" fillId="7" borderId="18" xfId="0" applyNumberFormat="1" applyFont="1" applyFill="1" applyBorder="1" applyAlignment="1">
      <alignment horizontal="left" vertical="center" wrapText="1" readingOrder="1"/>
    </xf>
    <xf numFmtId="0" fontId="11" fillId="0" borderId="18" xfId="0" applyFont="1" applyBorder="1" applyAlignment="1">
      <alignment horizontal="center" vertical="center" wrapText="1"/>
    </xf>
    <xf numFmtId="0" fontId="13" fillId="5" borderId="18" xfId="0" applyFont="1" applyFill="1" applyBorder="1" applyAlignment="1">
      <alignment horizontal="center" vertical="center"/>
    </xf>
    <xf numFmtId="0" fontId="13" fillId="5" borderId="18" xfId="0" applyFont="1" applyFill="1" applyBorder="1" applyAlignment="1">
      <alignment horizontal="center" vertical="center" wrapText="1"/>
    </xf>
    <xf numFmtId="0" fontId="12" fillId="0" borderId="18"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13" fillId="5" borderId="10"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3" fillId="0" borderId="0" xfId="0" applyFont="1" applyBorder="1" applyAlignment="1">
      <alignment horizontal="left" vertical="center" wrapText="1"/>
    </xf>
    <xf numFmtId="0" fontId="12" fillId="0" borderId="18" xfId="0" applyFont="1" applyBorder="1" applyAlignment="1">
      <alignment horizontal="center" wrapText="1"/>
    </xf>
    <xf numFmtId="0" fontId="5" fillId="5" borderId="14"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0" xfId="0" applyFont="1" applyBorder="1" applyAlignment="1">
      <alignment vertical="center" wrapText="1"/>
    </xf>
    <xf numFmtId="0" fontId="23" fillId="0" borderId="15" xfId="0" applyFont="1" applyBorder="1" applyAlignment="1">
      <alignment vertical="center" wrapText="1"/>
    </xf>
    <xf numFmtId="0" fontId="23" fillId="0" borderId="14" xfId="0" applyFont="1" applyBorder="1" applyAlignment="1">
      <alignment vertical="center" wrapText="1"/>
    </xf>
    <xf numFmtId="0" fontId="28" fillId="0" borderId="3" xfId="0" applyFont="1" applyBorder="1" applyAlignment="1">
      <alignment horizontal="left" vertical="center" wrapText="1"/>
    </xf>
    <xf numFmtId="0" fontId="28" fillId="0" borderId="17" xfId="0" applyFont="1" applyBorder="1" applyAlignment="1">
      <alignment horizontal="left" vertical="center" wrapText="1"/>
    </xf>
    <xf numFmtId="0" fontId="23" fillId="0" borderId="22"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5" xfId="0" applyFont="1" applyBorder="1" applyAlignment="1">
      <alignment horizontal="left" vertical="center" wrapText="1"/>
    </xf>
    <xf numFmtId="0" fontId="23" fillId="0" borderId="14" xfId="0" applyFont="1" applyBorder="1" applyAlignment="1">
      <alignment horizontal="left" vertical="center" wrapText="1"/>
    </xf>
    <xf numFmtId="0" fontId="29" fillId="2" borderId="10"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14" xfId="0" applyFont="1" applyFill="1" applyBorder="1" applyAlignment="1">
      <alignment horizontal="center" vertical="center" wrapText="1"/>
    </xf>
    <xf numFmtId="9" fontId="23" fillId="0" borderId="10" xfId="2" applyFont="1" applyBorder="1" applyAlignment="1">
      <alignment horizontal="center" vertical="center" wrapText="1"/>
    </xf>
    <xf numFmtId="9" fontId="23" fillId="0" borderId="15" xfId="2" applyFont="1" applyBorder="1" applyAlignment="1">
      <alignment horizontal="center" vertical="center" wrapText="1"/>
    </xf>
    <xf numFmtId="9" fontId="23" fillId="0" borderId="14" xfId="2" applyFont="1" applyBorder="1" applyAlignment="1">
      <alignment horizontal="center" vertical="center" wrapText="1"/>
    </xf>
    <xf numFmtId="0" fontId="23" fillId="0" borderId="10" xfId="0" applyFont="1" applyBorder="1" applyAlignment="1">
      <alignment horizontal="center"/>
    </xf>
    <xf numFmtId="0" fontId="23" fillId="0" borderId="15" xfId="0" applyFont="1" applyBorder="1" applyAlignment="1">
      <alignment horizontal="center"/>
    </xf>
    <xf numFmtId="0" fontId="23" fillId="0" borderId="14" xfId="0" applyFont="1" applyBorder="1" applyAlignment="1">
      <alignment horizontal="center"/>
    </xf>
    <xf numFmtId="165" fontId="23" fillId="0" borderId="10" xfId="0" applyNumberFormat="1" applyFont="1" applyBorder="1" applyAlignment="1">
      <alignment horizontal="center" vertical="center" wrapText="1"/>
    </xf>
    <xf numFmtId="165" fontId="23" fillId="0" borderId="15" xfId="0" applyNumberFormat="1" applyFont="1" applyBorder="1" applyAlignment="1">
      <alignment horizontal="center" vertical="center" wrapText="1"/>
    </xf>
    <xf numFmtId="165" fontId="23" fillId="0" borderId="14" xfId="0" applyNumberFormat="1" applyFont="1" applyBorder="1" applyAlignment="1">
      <alignment horizontal="center" vertical="center" wrapText="1"/>
    </xf>
    <xf numFmtId="0" fontId="23" fillId="0" borderId="18"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0</xdr:row>
      <xdr:rowOff>414338</xdr:rowOff>
    </xdr:from>
    <xdr:to>
      <xdr:col>0</xdr:col>
      <xdr:colOff>1441450</xdr:colOff>
      <xdr:row>3</xdr:row>
      <xdr:rowOff>277019</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414338"/>
          <a:ext cx="1143000" cy="1148556"/>
        </a:xfrm>
        <a:prstGeom prst="rect">
          <a:avLst/>
        </a:prstGeom>
        <a:noFill/>
        <a:ln>
          <a:noFill/>
        </a:ln>
      </xdr:spPr>
    </xdr:pic>
    <xdr:clientData/>
  </xdr:twoCellAnchor>
  <xdr:twoCellAnchor editAs="oneCell">
    <xdr:from>
      <xdr:col>10</xdr:col>
      <xdr:colOff>1098176</xdr:colOff>
      <xdr:row>27</xdr:row>
      <xdr:rowOff>89648</xdr:rowOff>
    </xdr:from>
    <xdr:to>
      <xdr:col>14</xdr:col>
      <xdr:colOff>224117</xdr:colOff>
      <xdr:row>30</xdr:row>
      <xdr:rowOff>2957</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0147" y="18500913"/>
          <a:ext cx="2700617" cy="1381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298449</xdr:colOff>
      <xdr:row>0</xdr:row>
      <xdr:rowOff>319089</xdr:rowOff>
    </xdr:from>
    <xdr:to>
      <xdr:col>0</xdr:col>
      <xdr:colOff>1333500</xdr:colOff>
      <xdr:row>3</xdr:row>
      <xdr:rowOff>63500</xdr:rowOff>
    </xdr:to>
    <xdr:pic>
      <xdr:nvPicPr>
        <xdr:cNvPr id="4"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19089"/>
          <a:ext cx="1035051" cy="101441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298449</xdr:colOff>
      <xdr:row>0</xdr:row>
      <xdr:rowOff>33339</xdr:rowOff>
    </xdr:from>
    <xdr:to>
      <xdr:col>0</xdr:col>
      <xdr:colOff>1333500</xdr:colOff>
      <xdr:row>2</xdr:row>
      <xdr:rowOff>171450</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3339"/>
          <a:ext cx="1035051" cy="10239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298449</xdr:colOff>
      <xdr:row>0</xdr:row>
      <xdr:rowOff>33339</xdr:rowOff>
    </xdr:from>
    <xdr:to>
      <xdr:col>0</xdr:col>
      <xdr:colOff>1333500</xdr:colOff>
      <xdr:row>2</xdr:row>
      <xdr:rowOff>171450</xdr:rowOff>
    </xdr:to>
    <xdr:pic>
      <xdr:nvPicPr>
        <xdr:cNvPr id="4"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49" y="33339"/>
          <a:ext cx="1035051" cy="11001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330200</xdr:colOff>
      <xdr:row>0</xdr:row>
      <xdr:rowOff>255589</xdr:rowOff>
    </xdr:from>
    <xdr:to>
      <xdr:col>0</xdr:col>
      <xdr:colOff>1165225</xdr:colOff>
      <xdr:row>2</xdr:row>
      <xdr:rowOff>158750</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255589"/>
          <a:ext cx="835025" cy="855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19050</xdr:colOff>
      <xdr:row>12</xdr:row>
      <xdr:rowOff>19050</xdr:rowOff>
    </xdr:from>
    <xdr:to>
      <xdr:col>29</xdr:col>
      <xdr:colOff>285750</xdr:colOff>
      <xdr:row>12</xdr:row>
      <xdr:rowOff>419100</xdr:rowOff>
    </xdr:to>
    <xdr:sp macro="" textlink="">
      <xdr:nvSpPr>
        <xdr:cNvPr id="3" name="Rectángulo 2"/>
        <xdr:cNvSpPr/>
      </xdr:nvSpPr>
      <xdr:spPr>
        <a:xfrm>
          <a:off x="54207641" y="663459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0</xdr:colOff>
      <xdr:row>12</xdr:row>
      <xdr:rowOff>0</xdr:rowOff>
    </xdr:from>
    <xdr:to>
      <xdr:col>30</xdr:col>
      <xdr:colOff>266700</xdr:colOff>
      <xdr:row>12</xdr:row>
      <xdr:rowOff>400050</xdr:rowOff>
    </xdr:to>
    <xdr:sp macro="" textlink="">
      <xdr:nvSpPr>
        <xdr:cNvPr id="4" name="Rectángulo 3"/>
        <xdr:cNvSpPr/>
      </xdr:nvSpPr>
      <xdr:spPr>
        <a:xfrm>
          <a:off x="51568350" y="68199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0</xdr:colOff>
      <xdr:row>12</xdr:row>
      <xdr:rowOff>0</xdr:rowOff>
    </xdr:from>
    <xdr:to>
      <xdr:col>31</xdr:col>
      <xdr:colOff>266700</xdr:colOff>
      <xdr:row>12</xdr:row>
      <xdr:rowOff>400050</xdr:rowOff>
    </xdr:to>
    <xdr:sp macro="" textlink="">
      <xdr:nvSpPr>
        <xdr:cNvPr id="5" name="Rectángulo 4"/>
        <xdr:cNvSpPr/>
      </xdr:nvSpPr>
      <xdr:spPr>
        <a:xfrm>
          <a:off x="51892200" y="68199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19050</xdr:colOff>
      <xdr:row>12</xdr:row>
      <xdr:rowOff>438150</xdr:rowOff>
    </xdr:from>
    <xdr:to>
      <xdr:col>32</xdr:col>
      <xdr:colOff>285750</xdr:colOff>
      <xdr:row>12</xdr:row>
      <xdr:rowOff>838200</xdr:rowOff>
    </xdr:to>
    <xdr:sp macro="" textlink="">
      <xdr:nvSpPr>
        <xdr:cNvPr id="6" name="Rectángulo 5"/>
        <xdr:cNvSpPr/>
      </xdr:nvSpPr>
      <xdr:spPr>
        <a:xfrm>
          <a:off x="52235100" y="72580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38100</xdr:colOff>
      <xdr:row>12</xdr:row>
      <xdr:rowOff>419100</xdr:rowOff>
    </xdr:from>
    <xdr:to>
      <xdr:col>33</xdr:col>
      <xdr:colOff>304800</xdr:colOff>
      <xdr:row>12</xdr:row>
      <xdr:rowOff>819150</xdr:rowOff>
    </xdr:to>
    <xdr:sp macro="" textlink="">
      <xdr:nvSpPr>
        <xdr:cNvPr id="7" name="Rectángulo 6"/>
        <xdr:cNvSpPr/>
      </xdr:nvSpPr>
      <xdr:spPr>
        <a:xfrm>
          <a:off x="52578000" y="7239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38100</xdr:colOff>
      <xdr:row>12</xdr:row>
      <xdr:rowOff>419100</xdr:rowOff>
    </xdr:from>
    <xdr:to>
      <xdr:col>34</xdr:col>
      <xdr:colOff>304800</xdr:colOff>
      <xdr:row>12</xdr:row>
      <xdr:rowOff>819150</xdr:rowOff>
    </xdr:to>
    <xdr:sp macro="" textlink="">
      <xdr:nvSpPr>
        <xdr:cNvPr id="8" name="Rectángulo 7"/>
        <xdr:cNvSpPr/>
      </xdr:nvSpPr>
      <xdr:spPr>
        <a:xfrm>
          <a:off x="52901850" y="7239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19050</xdr:colOff>
      <xdr:row>12</xdr:row>
      <xdr:rowOff>419100</xdr:rowOff>
    </xdr:from>
    <xdr:to>
      <xdr:col>35</xdr:col>
      <xdr:colOff>285750</xdr:colOff>
      <xdr:row>12</xdr:row>
      <xdr:rowOff>819150</xdr:rowOff>
    </xdr:to>
    <xdr:sp macro="" textlink="">
      <xdr:nvSpPr>
        <xdr:cNvPr id="9" name="Rectángulo 8"/>
        <xdr:cNvSpPr/>
      </xdr:nvSpPr>
      <xdr:spPr>
        <a:xfrm>
          <a:off x="53206650" y="7239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0</xdr:colOff>
      <xdr:row>12</xdr:row>
      <xdr:rowOff>857250</xdr:rowOff>
    </xdr:from>
    <xdr:to>
      <xdr:col>36</xdr:col>
      <xdr:colOff>266700</xdr:colOff>
      <xdr:row>12</xdr:row>
      <xdr:rowOff>1257300</xdr:rowOff>
    </xdr:to>
    <xdr:sp macro="" textlink="">
      <xdr:nvSpPr>
        <xdr:cNvPr id="10" name="Rectángulo 9"/>
        <xdr:cNvSpPr/>
      </xdr:nvSpPr>
      <xdr:spPr>
        <a:xfrm>
          <a:off x="53511450" y="76771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0</xdr:colOff>
      <xdr:row>12</xdr:row>
      <xdr:rowOff>857250</xdr:rowOff>
    </xdr:from>
    <xdr:to>
      <xdr:col>37</xdr:col>
      <xdr:colOff>266700</xdr:colOff>
      <xdr:row>12</xdr:row>
      <xdr:rowOff>1257300</xdr:rowOff>
    </xdr:to>
    <xdr:sp macro="" textlink="">
      <xdr:nvSpPr>
        <xdr:cNvPr id="12" name="Rectángulo 11"/>
        <xdr:cNvSpPr/>
      </xdr:nvSpPr>
      <xdr:spPr>
        <a:xfrm>
          <a:off x="53835300" y="76771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38</xdr:col>
      <xdr:colOff>0</xdr:colOff>
      <xdr:row>12</xdr:row>
      <xdr:rowOff>857250</xdr:rowOff>
    </xdr:from>
    <xdr:to>
      <xdr:col>38</xdr:col>
      <xdr:colOff>266700</xdr:colOff>
      <xdr:row>12</xdr:row>
      <xdr:rowOff>1257300</xdr:rowOff>
    </xdr:to>
    <xdr:sp macro="" textlink="">
      <xdr:nvSpPr>
        <xdr:cNvPr id="13" name="Rectángulo 12"/>
        <xdr:cNvSpPr/>
      </xdr:nvSpPr>
      <xdr:spPr>
        <a:xfrm>
          <a:off x="54159150" y="76771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39</xdr:col>
      <xdr:colOff>0</xdr:colOff>
      <xdr:row>12</xdr:row>
      <xdr:rowOff>857250</xdr:rowOff>
    </xdr:from>
    <xdr:to>
      <xdr:col>39</xdr:col>
      <xdr:colOff>266700</xdr:colOff>
      <xdr:row>12</xdr:row>
      <xdr:rowOff>1257300</xdr:rowOff>
    </xdr:to>
    <xdr:sp macro="" textlink="">
      <xdr:nvSpPr>
        <xdr:cNvPr id="14" name="Rectángulo 13"/>
        <xdr:cNvSpPr/>
      </xdr:nvSpPr>
      <xdr:spPr>
        <a:xfrm>
          <a:off x="54483000" y="76771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40</xdr:col>
      <xdr:colOff>0</xdr:colOff>
      <xdr:row>12</xdr:row>
      <xdr:rowOff>857250</xdr:rowOff>
    </xdr:from>
    <xdr:to>
      <xdr:col>40</xdr:col>
      <xdr:colOff>266700</xdr:colOff>
      <xdr:row>12</xdr:row>
      <xdr:rowOff>1257300</xdr:rowOff>
    </xdr:to>
    <xdr:sp macro="" textlink="">
      <xdr:nvSpPr>
        <xdr:cNvPr id="15" name="Rectángulo 14"/>
        <xdr:cNvSpPr/>
      </xdr:nvSpPr>
      <xdr:spPr>
        <a:xfrm>
          <a:off x="54806850" y="76771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28</xdr:col>
      <xdr:colOff>0</xdr:colOff>
      <xdr:row>14</xdr:row>
      <xdr:rowOff>0</xdr:rowOff>
    </xdr:from>
    <xdr:to>
      <xdr:col>29</xdr:col>
      <xdr:colOff>342900</xdr:colOff>
      <xdr:row>14</xdr:row>
      <xdr:rowOff>361950</xdr:rowOff>
    </xdr:to>
    <xdr:sp macro="" textlink="">
      <xdr:nvSpPr>
        <xdr:cNvPr id="17" name="Rectángulo 16"/>
        <xdr:cNvSpPr/>
      </xdr:nvSpPr>
      <xdr:spPr>
        <a:xfrm>
          <a:off x="51244500" y="8362950"/>
          <a:ext cx="342900" cy="36195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29</xdr:col>
      <xdr:colOff>19050</xdr:colOff>
      <xdr:row>14</xdr:row>
      <xdr:rowOff>400050</xdr:rowOff>
    </xdr:from>
    <xdr:to>
      <xdr:col>29</xdr:col>
      <xdr:colOff>285750</xdr:colOff>
      <xdr:row>14</xdr:row>
      <xdr:rowOff>800100</xdr:rowOff>
    </xdr:to>
    <xdr:sp macro="" textlink="">
      <xdr:nvSpPr>
        <xdr:cNvPr id="18" name="Rectángulo 17"/>
        <xdr:cNvSpPr/>
      </xdr:nvSpPr>
      <xdr:spPr>
        <a:xfrm>
          <a:off x="512635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40</xdr:col>
      <xdr:colOff>0</xdr:colOff>
      <xdr:row>14</xdr:row>
      <xdr:rowOff>400050</xdr:rowOff>
    </xdr:from>
    <xdr:to>
      <xdr:col>40</xdr:col>
      <xdr:colOff>266700</xdr:colOff>
      <xdr:row>14</xdr:row>
      <xdr:rowOff>800100</xdr:rowOff>
    </xdr:to>
    <xdr:sp macro="" textlink="">
      <xdr:nvSpPr>
        <xdr:cNvPr id="19" name="Rectángulo 18"/>
        <xdr:cNvSpPr/>
      </xdr:nvSpPr>
      <xdr:spPr>
        <a:xfrm>
          <a:off x="548449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0</xdr:colOff>
      <xdr:row>14</xdr:row>
      <xdr:rowOff>400050</xdr:rowOff>
    </xdr:from>
    <xdr:to>
      <xdr:col>30</xdr:col>
      <xdr:colOff>266700</xdr:colOff>
      <xdr:row>14</xdr:row>
      <xdr:rowOff>800100</xdr:rowOff>
    </xdr:to>
    <xdr:sp macro="" textlink="">
      <xdr:nvSpPr>
        <xdr:cNvPr id="20" name="Rectángulo 19"/>
        <xdr:cNvSpPr/>
      </xdr:nvSpPr>
      <xdr:spPr>
        <a:xfrm>
          <a:off x="516064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0</xdr:colOff>
      <xdr:row>14</xdr:row>
      <xdr:rowOff>400050</xdr:rowOff>
    </xdr:from>
    <xdr:to>
      <xdr:col>32</xdr:col>
      <xdr:colOff>266700</xdr:colOff>
      <xdr:row>14</xdr:row>
      <xdr:rowOff>800100</xdr:rowOff>
    </xdr:to>
    <xdr:sp macro="" textlink="">
      <xdr:nvSpPr>
        <xdr:cNvPr id="21" name="Rectángulo 20"/>
        <xdr:cNvSpPr/>
      </xdr:nvSpPr>
      <xdr:spPr>
        <a:xfrm>
          <a:off x="522541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0</xdr:colOff>
      <xdr:row>14</xdr:row>
      <xdr:rowOff>400050</xdr:rowOff>
    </xdr:from>
    <xdr:to>
      <xdr:col>31</xdr:col>
      <xdr:colOff>266700</xdr:colOff>
      <xdr:row>14</xdr:row>
      <xdr:rowOff>800100</xdr:rowOff>
    </xdr:to>
    <xdr:sp macro="" textlink="">
      <xdr:nvSpPr>
        <xdr:cNvPr id="22" name="Rectángulo 21"/>
        <xdr:cNvSpPr/>
      </xdr:nvSpPr>
      <xdr:spPr>
        <a:xfrm>
          <a:off x="5193030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33</xdr:col>
      <xdr:colOff>0</xdr:colOff>
      <xdr:row>14</xdr:row>
      <xdr:rowOff>400050</xdr:rowOff>
    </xdr:from>
    <xdr:to>
      <xdr:col>33</xdr:col>
      <xdr:colOff>266700</xdr:colOff>
      <xdr:row>14</xdr:row>
      <xdr:rowOff>800100</xdr:rowOff>
    </xdr:to>
    <xdr:sp macro="" textlink="">
      <xdr:nvSpPr>
        <xdr:cNvPr id="23" name="Rectángulo 22"/>
        <xdr:cNvSpPr/>
      </xdr:nvSpPr>
      <xdr:spPr>
        <a:xfrm>
          <a:off x="5257800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34</xdr:col>
      <xdr:colOff>0</xdr:colOff>
      <xdr:row>14</xdr:row>
      <xdr:rowOff>400050</xdr:rowOff>
    </xdr:from>
    <xdr:to>
      <xdr:col>34</xdr:col>
      <xdr:colOff>266700</xdr:colOff>
      <xdr:row>14</xdr:row>
      <xdr:rowOff>800100</xdr:rowOff>
    </xdr:to>
    <xdr:sp macro="" textlink="">
      <xdr:nvSpPr>
        <xdr:cNvPr id="24" name="Rectángulo 23"/>
        <xdr:cNvSpPr/>
      </xdr:nvSpPr>
      <xdr:spPr>
        <a:xfrm>
          <a:off x="529018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35</xdr:col>
      <xdr:colOff>0</xdr:colOff>
      <xdr:row>14</xdr:row>
      <xdr:rowOff>400050</xdr:rowOff>
    </xdr:from>
    <xdr:to>
      <xdr:col>35</xdr:col>
      <xdr:colOff>266700</xdr:colOff>
      <xdr:row>14</xdr:row>
      <xdr:rowOff>800100</xdr:rowOff>
    </xdr:to>
    <xdr:sp macro="" textlink="">
      <xdr:nvSpPr>
        <xdr:cNvPr id="25" name="Rectángulo 24"/>
        <xdr:cNvSpPr/>
      </xdr:nvSpPr>
      <xdr:spPr>
        <a:xfrm>
          <a:off x="5322570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36</xdr:col>
      <xdr:colOff>0</xdr:colOff>
      <xdr:row>14</xdr:row>
      <xdr:rowOff>400050</xdr:rowOff>
    </xdr:from>
    <xdr:to>
      <xdr:col>36</xdr:col>
      <xdr:colOff>266700</xdr:colOff>
      <xdr:row>14</xdr:row>
      <xdr:rowOff>800100</xdr:rowOff>
    </xdr:to>
    <xdr:sp macro="" textlink="">
      <xdr:nvSpPr>
        <xdr:cNvPr id="26" name="Rectángulo 25"/>
        <xdr:cNvSpPr/>
      </xdr:nvSpPr>
      <xdr:spPr>
        <a:xfrm>
          <a:off x="535495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37</xdr:col>
      <xdr:colOff>0</xdr:colOff>
      <xdr:row>14</xdr:row>
      <xdr:rowOff>400050</xdr:rowOff>
    </xdr:from>
    <xdr:to>
      <xdr:col>37</xdr:col>
      <xdr:colOff>266700</xdr:colOff>
      <xdr:row>14</xdr:row>
      <xdr:rowOff>800100</xdr:rowOff>
    </xdr:to>
    <xdr:sp macro="" textlink="">
      <xdr:nvSpPr>
        <xdr:cNvPr id="27" name="Rectángulo 26"/>
        <xdr:cNvSpPr/>
      </xdr:nvSpPr>
      <xdr:spPr>
        <a:xfrm>
          <a:off x="5387340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38</xdr:col>
      <xdr:colOff>0</xdr:colOff>
      <xdr:row>14</xdr:row>
      <xdr:rowOff>400050</xdr:rowOff>
    </xdr:from>
    <xdr:to>
      <xdr:col>38</xdr:col>
      <xdr:colOff>266700</xdr:colOff>
      <xdr:row>14</xdr:row>
      <xdr:rowOff>800100</xdr:rowOff>
    </xdr:to>
    <xdr:sp macro="" textlink="">
      <xdr:nvSpPr>
        <xdr:cNvPr id="28" name="Rectángulo 27"/>
        <xdr:cNvSpPr/>
      </xdr:nvSpPr>
      <xdr:spPr>
        <a:xfrm>
          <a:off x="5419725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39</xdr:col>
      <xdr:colOff>0</xdr:colOff>
      <xdr:row>14</xdr:row>
      <xdr:rowOff>400050</xdr:rowOff>
    </xdr:from>
    <xdr:to>
      <xdr:col>39</xdr:col>
      <xdr:colOff>266700</xdr:colOff>
      <xdr:row>14</xdr:row>
      <xdr:rowOff>800100</xdr:rowOff>
    </xdr:to>
    <xdr:sp macro="" textlink="">
      <xdr:nvSpPr>
        <xdr:cNvPr id="29" name="Rectángulo 28"/>
        <xdr:cNvSpPr/>
      </xdr:nvSpPr>
      <xdr:spPr>
        <a:xfrm>
          <a:off x="54521100" y="87630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38100</xdr:colOff>
      <xdr:row>14</xdr:row>
      <xdr:rowOff>876300</xdr:rowOff>
    </xdr:from>
    <xdr:to>
      <xdr:col>32</xdr:col>
      <xdr:colOff>304800</xdr:colOff>
      <xdr:row>14</xdr:row>
      <xdr:rowOff>1276350</xdr:rowOff>
    </xdr:to>
    <xdr:sp macro="" textlink="">
      <xdr:nvSpPr>
        <xdr:cNvPr id="30" name="Rectángulo 29"/>
        <xdr:cNvSpPr/>
      </xdr:nvSpPr>
      <xdr:spPr>
        <a:xfrm>
          <a:off x="52292250" y="92392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38100</xdr:colOff>
      <xdr:row>14</xdr:row>
      <xdr:rowOff>876300</xdr:rowOff>
    </xdr:from>
    <xdr:to>
      <xdr:col>33</xdr:col>
      <xdr:colOff>304800</xdr:colOff>
      <xdr:row>14</xdr:row>
      <xdr:rowOff>1276350</xdr:rowOff>
    </xdr:to>
    <xdr:sp macro="" textlink="">
      <xdr:nvSpPr>
        <xdr:cNvPr id="31" name="Rectángulo 30"/>
        <xdr:cNvSpPr/>
      </xdr:nvSpPr>
      <xdr:spPr>
        <a:xfrm>
          <a:off x="52616100" y="92392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38100</xdr:colOff>
      <xdr:row>14</xdr:row>
      <xdr:rowOff>876300</xdr:rowOff>
    </xdr:from>
    <xdr:to>
      <xdr:col>34</xdr:col>
      <xdr:colOff>304800</xdr:colOff>
      <xdr:row>14</xdr:row>
      <xdr:rowOff>1276350</xdr:rowOff>
    </xdr:to>
    <xdr:sp macro="" textlink="">
      <xdr:nvSpPr>
        <xdr:cNvPr id="32" name="Rectángulo 31"/>
        <xdr:cNvSpPr/>
      </xdr:nvSpPr>
      <xdr:spPr>
        <a:xfrm>
          <a:off x="52939950" y="92392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38100</xdr:colOff>
      <xdr:row>14</xdr:row>
      <xdr:rowOff>876300</xdr:rowOff>
    </xdr:from>
    <xdr:to>
      <xdr:col>35</xdr:col>
      <xdr:colOff>304800</xdr:colOff>
      <xdr:row>14</xdr:row>
      <xdr:rowOff>1276350</xdr:rowOff>
    </xdr:to>
    <xdr:sp macro="" textlink="">
      <xdr:nvSpPr>
        <xdr:cNvPr id="33" name="Rectángulo 32"/>
        <xdr:cNvSpPr/>
      </xdr:nvSpPr>
      <xdr:spPr>
        <a:xfrm>
          <a:off x="53263800" y="92392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19050</xdr:colOff>
      <xdr:row>14</xdr:row>
      <xdr:rowOff>1352550</xdr:rowOff>
    </xdr:from>
    <xdr:to>
      <xdr:col>36</xdr:col>
      <xdr:colOff>285750</xdr:colOff>
      <xdr:row>14</xdr:row>
      <xdr:rowOff>1752600</xdr:rowOff>
    </xdr:to>
    <xdr:sp macro="" textlink="">
      <xdr:nvSpPr>
        <xdr:cNvPr id="34" name="Rectángulo 33"/>
        <xdr:cNvSpPr/>
      </xdr:nvSpPr>
      <xdr:spPr>
        <a:xfrm>
          <a:off x="53568600" y="9715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19050</xdr:colOff>
      <xdr:row>14</xdr:row>
      <xdr:rowOff>1352550</xdr:rowOff>
    </xdr:from>
    <xdr:to>
      <xdr:col>37</xdr:col>
      <xdr:colOff>285750</xdr:colOff>
      <xdr:row>14</xdr:row>
      <xdr:rowOff>1752600</xdr:rowOff>
    </xdr:to>
    <xdr:sp macro="" textlink="">
      <xdr:nvSpPr>
        <xdr:cNvPr id="35" name="Rectángulo 34"/>
        <xdr:cNvSpPr/>
      </xdr:nvSpPr>
      <xdr:spPr>
        <a:xfrm>
          <a:off x="53892450" y="9715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38</xdr:col>
      <xdr:colOff>19050</xdr:colOff>
      <xdr:row>14</xdr:row>
      <xdr:rowOff>1352550</xdr:rowOff>
    </xdr:from>
    <xdr:to>
      <xdr:col>38</xdr:col>
      <xdr:colOff>285750</xdr:colOff>
      <xdr:row>14</xdr:row>
      <xdr:rowOff>1752600</xdr:rowOff>
    </xdr:to>
    <xdr:sp macro="" textlink="">
      <xdr:nvSpPr>
        <xdr:cNvPr id="36" name="Rectángulo 35"/>
        <xdr:cNvSpPr/>
      </xdr:nvSpPr>
      <xdr:spPr>
        <a:xfrm>
          <a:off x="54216300" y="9715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39</xdr:col>
      <xdr:colOff>19050</xdr:colOff>
      <xdr:row>14</xdr:row>
      <xdr:rowOff>1352550</xdr:rowOff>
    </xdr:from>
    <xdr:to>
      <xdr:col>39</xdr:col>
      <xdr:colOff>285750</xdr:colOff>
      <xdr:row>14</xdr:row>
      <xdr:rowOff>1752600</xdr:rowOff>
    </xdr:to>
    <xdr:sp macro="" textlink="">
      <xdr:nvSpPr>
        <xdr:cNvPr id="37" name="Rectángulo 36"/>
        <xdr:cNvSpPr/>
      </xdr:nvSpPr>
      <xdr:spPr>
        <a:xfrm>
          <a:off x="54540150" y="9715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40</xdr:col>
      <xdr:colOff>19050</xdr:colOff>
      <xdr:row>14</xdr:row>
      <xdr:rowOff>1352550</xdr:rowOff>
    </xdr:from>
    <xdr:to>
      <xdr:col>40</xdr:col>
      <xdr:colOff>285750</xdr:colOff>
      <xdr:row>14</xdr:row>
      <xdr:rowOff>1752600</xdr:rowOff>
    </xdr:to>
    <xdr:sp macro="" textlink="">
      <xdr:nvSpPr>
        <xdr:cNvPr id="38" name="Rectángulo 37"/>
        <xdr:cNvSpPr/>
      </xdr:nvSpPr>
      <xdr:spPr>
        <a:xfrm>
          <a:off x="54864000" y="9715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29</xdr:col>
      <xdr:colOff>38100</xdr:colOff>
      <xdr:row>15</xdr:row>
      <xdr:rowOff>19050</xdr:rowOff>
    </xdr:from>
    <xdr:to>
      <xdr:col>29</xdr:col>
      <xdr:colOff>304800</xdr:colOff>
      <xdr:row>15</xdr:row>
      <xdr:rowOff>419100</xdr:rowOff>
    </xdr:to>
    <xdr:sp macro="" textlink="">
      <xdr:nvSpPr>
        <xdr:cNvPr id="39" name="Rectángulo 38"/>
        <xdr:cNvSpPr/>
      </xdr:nvSpPr>
      <xdr:spPr>
        <a:xfrm>
          <a:off x="51282600" y="112014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0</xdr:colOff>
      <xdr:row>15</xdr:row>
      <xdr:rowOff>0</xdr:rowOff>
    </xdr:from>
    <xdr:to>
      <xdr:col>30</xdr:col>
      <xdr:colOff>266700</xdr:colOff>
      <xdr:row>15</xdr:row>
      <xdr:rowOff>400050</xdr:rowOff>
    </xdr:to>
    <xdr:sp macro="" textlink="">
      <xdr:nvSpPr>
        <xdr:cNvPr id="40" name="Rectángulo 39"/>
        <xdr:cNvSpPr/>
      </xdr:nvSpPr>
      <xdr:spPr>
        <a:xfrm>
          <a:off x="51606450" y="111823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0</xdr:colOff>
      <xdr:row>15</xdr:row>
      <xdr:rowOff>0</xdr:rowOff>
    </xdr:from>
    <xdr:to>
      <xdr:col>31</xdr:col>
      <xdr:colOff>266700</xdr:colOff>
      <xdr:row>15</xdr:row>
      <xdr:rowOff>400050</xdr:rowOff>
    </xdr:to>
    <xdr:sp macro="" textlink="">
      <xdr:nvSpPr>
        <xdr:cNvPr id="41" name="Rectángulo 40"/>
        <xdr:cNvSpPr/>
      </xdr:nvSpPr>
      <xdr:spPr>
        <a:xfrm>
          <a:off x="51930300" y="111823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15875</xdr:colOff>
      <xdr:row>15</xdr:row>
      <xdr:rowOff>396875</xdr:rowOff>
    </xdr:from>
    <xdr:to>
      <xdr:col>32</xdr:col>
      <xdr:colOff>282575</xdr:colOff>
      <xdr:row>15</xdr:row>
      <xdr:rowOff>796925</xdr:rowOff>
    </xdr:to>
    <xdr:sp macro="" textlink="">
      <xdr:nvSpPr>
        <xdr:cNvPr id="42" name="Rectángulo 41"/>
        <xdr:cNvSpPr/>
      </xdr:nvSpPr>
      <xdr:spPr>
        <a:xfrm>
          <a:off x="52054125" y="1150937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15875</xdr:colOff>
      <xdr:row>15</xdr:row>
      <xdr:rowOff>396875</xdr:rowOff>
    </xdr:from>
    <xdr:to>
      <xdr:col>33</xdr:col>
      <xdr:colOff>282575</xdr:colOff>
      <xdr:row>15</xdr:row>
      <xdr:rowOff>796925</xdr:rowOff>
    </xdr:to>
    <xdr:sp macro="" textlink="">
      <xdr:nvSpPr>
        <xdr:cNvPr id="43" name="Rectángulo 42"/>
        <xdr:cNvSpPr/>
      </xdr:nvSpPr>
      <xdr:spPr>
        <a:xfrm>
          <a:off x="52371625" y="1150937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15875</xdr:colOff>
      <xdr:row>15</xdr:row>
      <xdr:rowOff>396875</xdr:rowOff>
    </xdr:from>
    <xdr:to>
      <xdr:col>34</xdr:col>
      <xdr:colOff>282575</xdr:colOff>
      <xdr:row>15</xdr:row>
      <xdr:rowOff>796925</xdr:rowOff>
    </xdr:to>
    <xdr:sp macro="" textlink="">
      <xdr:nvSpPr>
        <xdr:cNvPr id="44" name="Rectángulo 43"/>
        <xdr:cNvSpPr/>
      </xdr:nvSpPr>
      <xdr:spPr>
        <a:xfrm>
          <a:off x="52689125" y="1150937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15875</xdr:colOff>
      <xdr:row>15</xdr:row>
      <xdr:rowOff>396875</xdr:rowOff>
    </xdr:from>
    <xdr:to>
      <xdr:col>35</xdr:col>
      <xdr:colOff>282575</xdr:colOff>
      <xdr:row>15</xdr:row>
      <xdr:rowOff>796925</xdr:rowOff>
    </xdr:to>
    <xdr:sp macro="" textlink="">
      <xdr:nvSpPr>
        <xdr:cNvPr id="45" name="Rectángulo 44"/>
        <xdr:cNvSpPr/>
      </xdr:nvSpPr>
      <xdr:spPr>
        <a:xfrm>
          <a:off x="53006625" y="1150937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15875</xdr:colOff>
      <xdr:row>15</xdr:row>
      <xdr:rowOff>889000</xdr:rowOff>
    </xdr:from>
    <xdr:to>
      <xdr:col>35</xdr:col>
      <xdr:colOff>282575</xdr:colOff>
      <xdr:row>15</xdr:row>
      <xdr:rowOff>1289050</xdr:rowOff>
    </xdr:to>
    <xdr:sp macro="" textlink="">
      <xdr:nvSpPr>
        <xdr:cNvPr id="46" name="Rectángulo 45"/>
        <xdr:cNvSpPr/>
      </xdr:nvSpPr>
      <xdr:spPr>
        <a:xfrm>
          <a:off x="53006625" y="12001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36</xdr:col>
      <xdr:colOff>15875</xdr:colOff>
      <xdr:row>15</xdr:row>
      <xdr:rowOff>889000</xdr:rowOff>
    </xdr:from>
    <xdr:to>
      <xdr:col>36</xdr:col>
      <xdr:colOff>282575</xdr:colOff>
      <xdr:row>15</xdr:row>
      <xdr:rowOff>1289050</xdr:rowOff>
    </xdr:to>
    <xdr:sp macro="" textlink="">
      <xdr:nvSpPr>
        <xdr:cNvPr id="47" name="Rectángulo 46"/>
        <xdr:cNvSpPr/>
      </xdr:nvSpPr>
      <xdr:spPr>
        <a:xfrm>
          <a:off x="53324125" y="12001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15875</xdr:colOff>
      <xdr:row>15</xdr:row>
      <xdr:rowOff>889000</xdr:rowOff>
    </xdr:from>
    <xdr:to>
      <xdr:col>37</xdr:col>
      <xdr:colOff>282575</xdr:colOff>
      <xdr:row>15</xdr:row>
      <xdr:rowOff>1289050</xdr:rowOff>
    </xdr:to>
    <xdr:sp macro="" textlink="">
      <xdr:nvSpPr>
        <xdr:cNvPr id="48" name="Rectángulo 47"/>
        <xdr:cNvSpPr/>
      </xdr:nvSpPr>
      <xdr:spPr>
        <a:xfrm>
          <a:off x="53641625" y="12001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31750</xdr:colOff>
      <xdr:row>15</xdr:row>
      <xdr:rowOff>1397000</xdr:rowOff>
    </xdr:from>
    <xdr:to>
      <xdr:col>37</xdr:col>
      <xdr:colOff>298450</xdr:colOff>
      <xdr:row>15</xdr:row>
      <xdr:rowOff>1797050</xdr:rowOff>
    </xdr:to>
    <xdr:sp macro="" textlink="">
      <xdr:nvSpPr>
        <xdr:cNvPr id="49" name="Rectángulo 48"/>
        <xdr:cNvSpPr/>
      </xdr:nvSpPr>
      <xdr:spPr>
        <a:xfrm>
          <a:off x="53657500" y="12509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38</xdr:col>
      <xdr:colOff>31750</xdr:colOff>
      <xdr:row>15</xdr:row>
      <xdr:rowOff>1397000</xdr:rowOff>
    </xdr:from>
    <xdr:to>
      <xdr:col>38</xdr:col>
      <xdr:colOff>298450</xdr:colOff>
      <xdr:row>15</xdr:row>
      <xdr:rowOff>1797050</xdr:rowOff>
    </xdr:to>
    <xdr:sp macro="" textlink="">
      <xdr:nvSpPr>
        <xdr:cNvPr id="50" name="Rectángulo 49"/>
        <xdr:cNvSpPr/>
      </xdr:nvSpPr>
      <xdr:spPr>
        <a:xfrm>
          <a:off x="53975000" y="12509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39</xdr:col>
      <xdr:colOff>31750</xdr:colOff>
      <xdr:row>15</xdr:row>
      <xdr:rowOff>1397000</xdr:rowOff>
    </xdr:from>
    <xdr:to>
      <xdr:col>39</xdr:col>
      <xdr:colOff>298450</xdr:colOff>
      <xdr:row>15</xdr:row>
      <xdr:rowOff>1797050</xdr:rowOff>
    </xdr:to>
    <xdr:sp macro="" textlink="">
      <xdr:nvSpPr>
        <xdr:cNvPr id="51" name="Rectángulo 50"/>
        <xdr:cNvSpPr/>
      </xdr:nvSpPr>
      <xdr:spPr>
        <a:xfrm>
          <a:off x="54292500" y="12509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40</xdr:col>
      <xdr:colOff>15875</xdr:colOff>
      <xdr:row>15</xdr:row>
      <xdr:rowOff>1397000</xdr:rowOff>
    </xdr:from>
    <xdr:to>
      <xdr:col>40</xdr:col>
      <xdr:colOff>282575</xdr:colOff>
      <xdr:row>15</xdr:row>
      <xdr:rowOff>1797050</xdr:rowOff>
    </xdr:to>
    <xdr:sp macro="" textlink="">
      <xdr:nvSpPr>
        <xdr:cNvPr id="52" name="Rectángulo 51"/>
        <xdr:cNvSpPr/>
      </xdr:nvSpPr>
      <xdr:spPr>
        <a:xfrm>
          <a:off x="54594125" y="1250950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29</xdr:col>
      <xdr:colOff>19050</xdr:colOff>
      <xdr:row>34</xdr:row>
      <xdr:rowOff>19050</xdr:rowOff>
    </xdr:from>
    <xdr:to>
      <xdr:col>29</xdr:col>
      <xdr:colOff>285750</xdr:colOff>
      <xdr:row>34</xdr:row>
      <xdr:rowOff>419100</xdr:rowOff>
    </xdr:to>
    <xdr:sp macro="" textlink="">
      <xdr:nvSpPr>
        <xdr:cNvPr id="53" name="Rectángulo 2"/>
        <xdr:cNvSpPr/>
      </xdr:nvSpPr>
      <xdr:spPr>
        <a:xfrm>
          <a:off x="54311550" y="6610350"/>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0</xdr:colOff>
      <xdr:row>34</xdr:row>
      <xdr:rowOff>17972</xdr:rowOff>
    </xdr:from>
    <xdr:to>
      <xdr:col>30</xdr:col>
      <xdr:colOff>266700</xdr:colOff>
      <xdr:row>34</xdr:row>
      <xdr:rowOff>418022</xdr:rowOff>
    </xdr:to>
    <xdr:sp macro="" textlink="">
      <xdr:nvSpPr>
        <xdr:cNvPr id="55" name="Rectángulo 3"/>
        <xdr:cNvSpPr/>
      </xdr:nvSpPr>
      <xdr:spPr>
        <a:xfrm>
          <a:off x="54544104" y="2471108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0</xdr:colOff>
      <xdr:row>34</xdr:row>
      <xdr:rowOff>17972</xdr:rowOff>
    </xdr:from>
    <xdr:to>
      <xdr:col>31</xdr:col>
      <xdr:colOff>266700</xdr:colOff>
      <xdr:row>34</xdr:row>
      <xdr:rowOff>418022</xdr:rowOff>
    </xdr:to>
    <xdr:sp macro="" textlink="">
      <xdr:nvSpPr>
        <xdr:cNvPr id="56" name="Rectángulo 4"/>
        <xdr:cNvSpPr/>
      </xdr:nvSpPr>
      <xdr:spPr>
        <a:xfrm>
          <a:off x="54867594" y="2471108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19050</xdr:colOff>
      <xdr:row>34</xdr:row>
      <xdr:rowOff>420178</xdr:rowOff>
    </xdr:from>
    <xdr:to>
      <xdr:col>32</xdr:col>
      <xdr:colOff>285750</xdr:colOff>
      <xdr:row>34</xdr:row>
      <xdr:rowOff>820228</xdr:rowOff>
    </xdr:to>
    <xdr:sp macro="" textlink="">
      <xdr:nvSpPr>
        <xdr:cNvPr id="57" name="Rectángulo 5"/>
        <xdr:cNvSpPr/>
      </xdr:nvSpPr>
      <xdr:spPr>
        <a:xfrm>
          <a:off x="55210135" y="25113291"/>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29114</xdr:colOff>
      <xdr:row>34</xdr:row>
      <xdr:rowOff>419100</xdr:rowOff>
    </xdr:from>
    <xdr:to>
      <xdr:col>33</xdr:col>
      <xdr:colOff>295814</xdr:colOff>
      <xdr:row>34</xdr:row>
      <xdr:rowOff>819150</xdr:rowOff>
    </xdr:to>
    <xdr:sp macro="" textlink="">
      <xdr:nvSpPr>
        <xdr:cNvPr id="58" name="Rectángulo 6"/>
        <xdr:cNvSpPr/>
      </xdr:nvSpPr>
      <xdr:spPr>
        <a:xfrm>
          <a:off x="55543689" y="251122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29114</xdr:colOff>
      <xdr:row>34</xdr:row>
      <xdr:rowOff>419100</xdr:rowOff>
    </xdr:from>
    <xdr:to>
      <xdr:col>34</xdr:col>
      <xdr:colOff>295814</xdr:colOff>
      <xdr:row>34</xdr:row>
      <xdr:rowOff>819150</xdr:rowOff>
    </xdr:to>
    <xdr:sp macro="" textlink="">
      <xdr:nvSpPr>
        <xdr:cNvPr id="59" name="Rectángulo 7"/>
        <xdr:cNvSpPr/>
      </xdr:nvSpPr>
      <xdr:spPr>
        <a:xfrm>
          <a:off x="55867180" y="251122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28036</xdr:colOff>
      <xdr:row>34</xdr:row>
      <xdr:rowOff>419100</xdr:rowOff>
    </xdr:from>
    <xdr:to>
      <xdr:col>35</xdr:col>
      <xdr:colOff>294736</xdr:colOff>
      <xdr:row>34</xdr:row>
      <xdr:rowOff>819150</xdr:rowOff>
    </xdr:to>
    <xdr:sp macro="" textlink="">
      <xdr:nvSpPr>
        <xdr:cNvPr id="60" name="Rectángulo 8"/>
        <xdr:cNvSpPr/>
      </xdr:nvSpPr>
      <xdr:spPr>
        <a:xfrm>
          <a:off x="56189593" y="251122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17972</xdr:colOff>
      <xdr:row>34</xdr:row>
      <xdr:rowOff>857250</xdr:rowOff>
    </xdr:from>
    <xdr:to>
      <xdr:col>36</xdr:col>
      <xdr:colOff>284672</xdr:colOff>
      <xdr:row>34</xdr:row>
      <xdr:rowOff>1257300</xdr:rowOff>
    </xdr:to>
    <xdr:sp macro="" textlink="">
      <xdr:nvSpPr>
        <xdr:cNvPr id="61" name="Rectángulo 9"/>
        <xdr:cNvSpPr/>
      </xdr:nvSpPr>
      <xdr:spPr>
        <a:xfrm>
          <a:off x="56503019" y="2555036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35944</xdr:colOff>
      <xdr:row>34</xdr:row>
      <xdr:rowOff>857250</xdr:rowOff>
    </xdr:from>
    <xdr:to>
      <xdr:col>37</xdr:col>
      <xdr:colOff>302644</xdr:colOff>
      <xdr:row>34</xdr:row>
      <xdr:rowOff>1257300</xdr:rowOff>
    </xdr:to>
    <xdr:sp macro="" textlink="">
      <xdr:nvSpPr>
        <xdr:cNvPr id="62" name="Rectángulo 11"/>
        <xdr:cNvSpPr/>
      </xdr:nvSpPr>
      <xdr:spPr>
        <a:xfrm>
          <a:off x="56844482" y="2555036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38</xdr:col>
      <xdr:colOff>35944</xdr:colOff>
      <xdr:row>34</xdr:row>
      <xdr:rowOff>857250</xdr:rowOff>
    </xdr:from>
    <xdr:to>
      <xdr:col>38</xdr:col>
      <xdr:colOff>302644</xdr:colOff>
      <xdr:row>34</xdr:row>
      <xdr:rowOff>1257300</xdr:rowOff>
    </xdr:to>
    <xdr:sp macro="" textlink="">
      <xdr:nvSpPr>
        <xdr:cNvPr id="63" name="Rectángulo 12"/>
        <xdr:cNvSpPr/>
      </xdr:nvSpPr>
      <xdr:spPr>
        <a:xfrm>
          <a:off x="57167972" y="2555036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39</xdr:col>
      <xdr:colOff>35944</xdr:colOff>
      <xdr:row>34</xdr:row>
      <xdr:rowOff>857250</xdr:rowOff>
    </xdr:from>
    <xdr:to>
      <xdr:col>39</xdr:col>
      <xdr:colOff>302644</xdr:colOff>
      <xdr:row>34</xdr:row>
      <xdr:rowOff>1257300</xdr:rowOff>
    </xdr:to>
    <xdr:sp macro="" textlink="">
      <xdr:nvSpPr>
        <xdr:cNvPr id="64" name="Rectángulo 13"/>
        <xdr:cNvSpPr/>
      </xdr:nvSpPr>
      <xdr:spPr>
        <a:xfrm>
          <a:off x="57491463" y="2555036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40</xdr:col>
      <xdr:colOff>35944</xdr:colOff>
      <xdr:row>34</xdr:row>
      <xdr:rowOff>857250</xdr:rowOff>
    </xdr:from>
    <xdr:to>
      <xdr:col>40</xdr:col>
      <xdr:colOff>302644</xdr:colOff>
      <xdr:row>34</xdr:row>
      <xdr:rowOff>1257300</xdr:rowOff>
    </xdr:to>
    <xdr:sp macro="" textlink="">
      <xdr:nvSpPr>
        <xdr:cNvPr id="65" name="Rectángulo 14"/>
        <xdr:cNvSpPr/>
      </xdr:nvSpPr>
      <xdr:spPr>
        <a:xfrm>
          <a:off x="57841911" y="2555036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29</xdr:col>
      <xdr:colOff>51954</xdr:colOff>
      <xdr:row>16</xdr:row>
      <xdr:rowOff>565467</xdr:rowOff>
    </xdr:from>
    <xdr:to>
      <xdr:col>29</xdr:col>
      <xdr:colOff>318654</xdr:colOff>
      <xdr:row>17</xdr:row>
      <xdr:rowOff>9554</xdr:rowOff>
    </xdr:to>
    <xdr:sp macro="" textlink="">
      <xdr:nvSpPr>
        <xdr:cNvPr id="113" name="Rectángulo 2"/>
        <xdr:cNvSpPr/>
      </xdr:nvSpPr>
      <xdr:spPr>
        <a:xfrm>
          <a:off x="54240545" y="14922240"/>
          <a:ext cx="266700"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35729</xdr:colOff>
      <xdr:row>16</xdr:row>
      <xdr:rowOff>565467</xdr:rowOff>
    </xdr:from>
    <xdr:to>
      <xdr:col>30</xdr:col>
      <xdr:colOff>302429</xdr:colOff>
      <xdr:row>17</xdr:row>
      <xdr:rowOff>9554</xdr:rowOff>
    </xdr:to>
    <xdr:sp macro="" textlink="">
      <xdr:nvSpPr>
        <xdr:cNvPr id="114" name="Rectángulo 3"/>
        <xdr:cNvSpPr/>
      </xdr:nvSpPr>
      <xdr:spPr>
        <a:xfrm>
          <a:off x="54588002" y="14922240"/>
          <a:ext cx="266700"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30332</xdr:colOff>
      <xdr:row>17</xdr:row>
      <xdr:rowOff>94868</xdr:rowOff>
    </xdr:from>
    <xdr:to>
      <xdr:col>30</xdr:col>
      <xdr:colOff>291009</xdr:colOff>
      <xdr:row>17</xdr:row>
      <xdr:rowOff>494918</xdr:rowOff>
    </xdr:to>
    <xdr:sp macro="" textlink="">
      <xdr:nvSpPr>
        <xdr:cNvPr id="115" name="Rectángulo 4"/>
        <xdr:cNvSpPr/>
      </xdr:nvSpPr>
      <xdr:spPr>
        <a:xfrm>
          <a:off x="54582605" y="15369504"/>
          <a:ext cx="260677"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31</xdr:col>
      <xdr:colOff>29694</xdr:colOff>
      <xdr:row>17</xdr:row>
      <xdr:rowOff>94868</xdr:rowOff>
    </xdr:from>
    <xdr:to>
      <xdr:col>31</xdr:col>
      <xdr:colOff>290370</xdr:colOff>
      <xdr:row>17</xdr:row>
      <xdr:rowOff>494918</xdr:rowOff>
    </xdr:to>
    <xdr:sp macro="" textlink="">
      <xdr:nvSpPr>
        <xdr:cNvPr id="116" name="Rectángulo 5"/>
        <xdr:cNvSpPr/>
      </xdr:nvSpPr>
      <xdr:spPr>
        <a:xfrm>
          <a:off x="54911012" y="15369504"/>
          <a:ext cx="260676"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32</xdr:col>
      <xdr:colOff>28303</xdr:colOff>
      <xdr:row>17</xdr:row>
      <xdr:rowOff>94868</xdr:rowOff>
    </xdr:from>
    <xdr:to>
      <xdr:col>32</xdr:col>
      <xdr:colOff>288979</xdr:colOff>
      <xdr:row>17</xdr:row>
      <xdr:rowOff>494918</xdr:rowOff>
    </xdr:to>
    <xdr:sp macro="" textlink="">
      <xdr:nvSpPr>
        <xdr:cNvPr id="117" name="Rectángulo 6"/>
        <xdr:cNvSpPr/>
      </xdr:nvSpPr>
      <xdr:spPr>
        <a:xfrm>
          <a:off x="55238667" y="15369504"/>
          <a:ext cx="260676"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50223</xdr:colOff>
      <xdr:row>17</xdr:row>
      <xdr:rowOff>355144</xdr:rowOff>
    </xdr:from>
    <xdr:to>
      <xdr:col>36</xdr:col>
      <xdr:colOff>299357</xdr:colOff>
      <xdr:row>18</xdr:row>
      <xdr:rowOff>95250</xdr:rowOff>
    </xdr:to>
    <xdr:sp macro="" textlink="">
      <xdr:nvSpPr>
        <xdr:cNvPr id="119" name="Rectángulo 9"/>
        <xdr:cNvSpPr/>
      </xdr:nvSpPr>
      <xdr:spPr>
        <a:xfrm>
          <a:off x="44627223" y="14207215"/>
          <a:ext cx="249134" cy="3388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36892</xdr:colOff>
      <xdr:row>18</xdr:row>
      <xdr:rowOff>204352</xdr:rowOff>
    </xdr:from>
    <xdr:to>
      <xdr:col>37</xdr:col>
      <xdr:colOff>297567</xdr:colOff>
      <xdr:row>18</xdr:row>
      <xdr:rowOff>604402</xdr:rowOff>
    </xdr:to>
    <xdr:sp macro="" textlink="">
      <xdr:nvSpPr>
        <xdr:cNvPr id="120" name="Rectángulo 11"/>
        <xdr:cNvSpPr/>
      </xdr:nvSpPr>
      <xdr:spPr>
        <a:xfrm>
          <a:off x="56892483" y="16396852"/>
          <a:ext cx="2606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38</xdr:col>
      <xdr:colOff>25977</xdr:colOff>
      <xdr:row>18</xdr:row>
      <xdr:rowOff>204352</xdr:rowOff>
    </xdr:from>
    <xdr:to>
      <xdr:col>38</xdr:col>
      <xdr:colOff>275359</xdr:colOff>
      <xdr:row>18</xdr:row>
      <xdr:rowOff>604402</xdr:rowOff>
    </xdr:to>
    <xdr:sp macro="" textlink="">
      <xdr:nvSpPr>
        <xdr:cNvPr id="121" name="Rectángulo 12"/>
        <xdr:cNvSpPr/>
      </xdr:nvSpPr>
      <xdr:spPr>
        <a:xfrm>
          <a:off x="57210613" y="16396852"/>
          <a:ext cx="249382"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39</xdr:col>
      <xdr:colOff>28748</xdr:colOff>
      <xdr:row>18</xdr:row>
      <xdr:rowOff>204352</xdr:rowOff>
    </xdr:from>
    <xdr:to>
      <xdr:col>39</xdr:col>
      <xdr:colOff>327165</xdr:colOff>
      <xdr:row>18</xdr:row>
      <xdr:rowOff>604402</xdr:rowOff>
    </xdr:to>
    <xdr:sp macro="" textlink="">
      <xdr:nvSpPr>
        <xdr:cNvPr id="122" name="Rectángulo 13"/>
        <xdr:cNvSpPr/>
      </xdr:nvSpPr>
      <xdr:spPr>
        <a:xfrm>
          <a:off x="57484267" y="16369894"/>
          <a:ext cx="298417"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40</xdr:col>
      <xdr:colOff>21249</xdr:colOff>
      <xdr:row>18</xdr:row>
      <xdr:rowOff>642502</xdr:rowOff>
    </xdr:from>
    <xdr:to>
      <xdr:col>40</xdr:col>
      <xdr:colOff>331245</xdr:colOff>
      <xdr:row>19</xdr:row>
      <xdr:rowOff>162788</xdr:rowOff>
    </xdr:to>
    <xdr:sp macro="" textlink="">
      <xdr:nvSpPr>
        <xdr:cNvPr id="123" name="Rectángulo 14"/>
        <xdr:cNvSpPr/>
      </xdr:nvSpPr>
      <xdr:spPr>
        <a:xfrm>
          <a:off x="57827216" y="16808044"/>
          <a:ext cx="309996" cy="4458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5</a:t>
          </a:r>
        </a:p>
      </xdr:txBody>
    </xdr:sp>
    <xdr:clientData/>
  </xdr:twoCellAnchor>
  <xdr:twoCellAnchor>
    <xdr:from>
      <xdr:col>33</xdr:col>
      <xdr:colOff>24494</xdr:colOff>
      <xdr:row>17</xdr:row>
      <xdr:rowOff>504823</xdr:rowOff>
    </xdr:from>
    <xdr:to>
      <xdr:col>33</xdr:col>
      <xdr:colOff>272143</xdr:colOff>
      <xdr:row>18</xdr:row>
      <xdr:rowOff>244928</xdr:rowOff>
    </xdr:to>
    <xdr:sp macro="" textlink="">
      <xdr:nvSpPr>
        <xdr:cNvPr id="124" name="Rectángulo 6"/>
        <xdr:cNvSpPr/>
      </xdr:nvSpPr>
      <xdr:spPr>
        <a:xfrm>
          <a:off x="43621780" y="14356894"/>
          <a:ext cx="247649" cy="3388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34</xdr:col>
      <xdr:colOff>48491</xdr:colOff>
      <xdr:row>17</xdr:row>
      <xdr:rowOff>530679</xdr:rowOff>
    </xdr:from>
    <xdr:to>
      <xdr:col>34</xdr:col>
      <xdr:colOff>272143</xdr:colOff>
      <xdr:row>18</xdr:row>
      <xdr:rowOff>217714</xdr:rowOff>
    </xdr:to>
    <xdr:sp macro="" textlink="">
      <xdr:nvSpPr>
        <xdr:cNvPr id="125" name="Rectángulo 7"/>
        <xdr:cNvSpPr/>
      </xdr:nvSpPr>
      <xdr:spPr>
        <a:xfrm>
          <a:off x="43972348" y="14382750"/>
          <a:ext cx="223652" cy="285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35</xdr:col>
      <xdr:colOff>49358</xdr:colOff>
      <xdr:row>17</xdr:row>
      <xdr:rowOff>518429</xdr:rowOff>
    </xdr:from>
    <xdr:to>
      <xdr:col>35</xdr:col>
      <xdr:colOff>258536</xdr:colOff>
      <xdr:row>18</xdr:row>
      <xdr:rowOff>217713</xdr:rowOff>
    </xdr:to>
    <xdr:sp macro="" textlink="">
      <xdr:nvSpPr>
        <xdr:cNvPr id="126" name="Rectángulo 8"/>
        <xdr:cNvSpPr/>
      </xdr:nvSpPr>
      <xdr:spPr>
        <a:xfrm>
          <a:off x="44299787" y="14370500"/>
          <a:ext cx="209178" cy="297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36</xdr:col>
      <xdr:colOff>36892</xdr:colOff>
      <xdr:row>18</xdr:row>
      <xdr:rowOff>213338</xdr:rowOff>
    </xdr:from>
    <xdr:to>
      <xdr:col>36</xdr:col>
      <xdr:colOff>297567</xdr:colOff>
      <xdr:row>18</xdr:row>
      <xdr:rowOff>613388</xdr:rowOff>
    </xdr:to>
    <xdr:sp macro="" textlink="">
      <xdr:nvSpPr>
        <xdr:cNvPr id="128" name="Rectángulo 11"/>
        <xdr:cNvSpPr/>
      </xdr:nvSpPr>
      <xdr:spPr>
        <a:xfrm>
          <a:off x="56521939" y="16378880"/>
          <a:ext cx="2606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4</a:t>
          </a:r>
        </a:p>
      </xdr:txBody>
    </xdr:sp>
    <xdr:clientData/>
  </xdr:twoCellAnchor>
  <xdr:twoCellAnchor>
    <xdr:from>
      <xdr:col>37</xdr:col>
      <xdr:colOff>32464</xdr:colOff>
      <xdr:row>21</xdr:row>
      <xdr:rowOff>401862</xdr:rowOff>
    </xdr:from>
    <xdr:to>
      <xdr:col>37</xdr:col>
      <xdr:colOff>293139</xdr:colOff>
      <xdr:row>21</xdr:row>
      <xdr:rowOff>801912</xdr:rowOff>
    </xdr:to>
    <xdr:sp macro="" textlink="">
      <xdr:nvSpPr>
        <xdr:cNvPr id="130" name="Rectángulo 11"/>
        <xdr:cNvSpPr/>
      </xdr:nvSpPr>
      <xdr:spPr>
        <a:xfrm>
          <a:off x="56841002" y="19038513"/>
          <a:ext cx="2606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38</xdr:col>
      <xdr:colOff>39521</xdr:colOff>
      <xdr:row>21</xdr:row>
      <xdr:rowOff>410848</xdr:rowOff>
    </xdr:from>
    <xdr:to>
      <xdr:col>38</xdr:col>
      <xdr:colOff>288903</xdr:colOff>
      <xdr:row>21</xdr:row>
      <xdr:rowOff>810898</xdr:rowOff>
    </xdr:to>
    <xdr:sp macro="" textlink="">
      <xdr:nvSpPr>
        <xdr:cNvPr id="131" name="Rectángulo 12"/>
        <xdr:cNvSpPr/>
      </xdr:nvSpPr>
      <xdr:spPr>
        <a:xfrm>
          <a:off x="57171549" y="19047499"/>
          <a:ext cx="249382"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39</xdr:col>
      <xdr:colOff>48506</xdr:colOff>
      <xdr:row>21</xdr:row>
      <xdr:rowOff>410848</xdr:rowOff>
    </xdr:from>
    <xdr:to>
      <xdr:col>39</xdr:col>
      <xdr:colOff>297888</xdr:colOff>
      <xdr:row>21</xdr:row>
      <xdr:rowOff>810898</xdr:rowOff>
    </xdr:to>
    <xdr:sp macro="" textlink="">
      <xdr:nvSpPr>
        <xdr:cNvPr id="137" name="Rectángulo 12"/>
        <xdr:cNvSpPr/>
      </xdr:nvSpPr>
      <xdr:spPr>
        <a:xfrm>
          <a:off x="57504025" y="19047499"/>
          <a:ext cx="249382"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40</xdr:col>
      <xdr:colOff>30277</xdr:colOff>
      <xdr:row>21</xdr:row>
      <xdr:rowOff>631899</xdr:rowOff>
    </xdr:from>
    <xdr:to>
      <xdr:col>40</xdr:col>
      <xdr:colOff>326570</xdr:colOff>
      <xdr:row>22</xdr:row>
      <xdr:rowOff>163285</xdr:rowOff>
    </xdr:to>
    <xdr:sp macro="" textlink="">
      <xdr:nvSpPr>
        <xdr:cNvPr id="138" name="Rectángulo 12"/>
        <xdr:cNvSpPr/>
      </xdr:nvSpPr>
      <xdr:spPr>
        <a:xfrm>
          <a:off x="45940777" y="16688328"/>
          <a:ext cx="296293" cy="3342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29</xdr:col>
      <xdr:colOff>51954</xdr:colOff>
      <xdr:row>35</xdr:row>
      <xdr:rowOff>70350</xdr:rowOff>
    </xdr:from>
    <xdr:to>
      <xdr:col>29</xdr:col>
      <xdr:colOff>318654</xdr:colOff>
      <xdr:row>35</xdr:row>
      <xdr:rowOff>470400</xdr:rowOff>
    </xdr:to>
    <xdr:sp macro="" textlink="">
      <xdr:nvSpPr>
        <xdr:cNvPr id="84" name="Rectángulo 2"/>
        <xdr:cNvSpPr/>
      </xdr:nvSpPr>
      <xdr:spPr>
        <a:xfrm>
          <a:off x="54240545" y="283855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32904</xdr:colOff>
      <xdr:row>35</xdr:row>
      <xdr:rowOff>69272</xdr:rowOff>
    </xdr:from>
    <xdr:to>
      <xdr:col>30</xdr:col>
      <xdr:colOff>299604</xdr:colOff>
      <xdr:row>35</xdr:row>
      <xdr:rowOff>469322</xdr:rowOff>
    </xdr:to>
    <xdr:sp macro="" textlink="">
      <xdr:nvSpPr>
        <xdr:cNvPr id="85" name="Rectángulo 3"/>
        <xdr:cNvSpPr/>
      </xdr:nvSpPr>
      <xdr:spPr>
        <a:xfrm>
          <a:off x="54585177" y="28384499"/>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32904</xdr:colOff>
      <xdr:row>35</xdr:row>
      <xdr:rowOff>69272</xdr:rowOff>
    </xdr:from>
    <xdr:to>
      <xdr:col>31</xdr:col>
      <xdr:colOff>299604</xdr:colOff>
      <xdr:row>35</xdr:row>
      <xdr:rowOff>469322</xdr:rowOff>
    </xdr:to>
    <xdr:sp macro="" textlink="">
      <xdr:nvSpPr>
        <xdr:cNvPr id="86" name="Rectángulo 4"/>
        <xdr:cNvSpPr/>
      </xdr:nvSpPr>
      <xdr:spPr>
        <a:xfrm>
          <a:off x="54914222" y="28384499"/>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51954</xdr:colOff>
      <xdr:row>35</xdr:row>
      <xdr:rowOff>471478</xdr:rowOff>
    </xdr:from>
    <xdr:to>
      <xdr:col>32</xdr:col>
      <xdr:colOff>318654</xdr:colOff>
      <xdr:row>35</xdr:row>
      <xdr:rowOff>871528</xdr:rowOff>
    </xdr:to>
    <xdr:sp macro="" textlink="">
      <xdr:nvSpPr>
        <xdr:cNvPr id="87" name="Rectángulo 5"/>
        <xdr:cNvSpPr/>
      </xdr:nvSpPr>
      <xdr:spPr>
        <a:xfrm>
          <a:off x="55262318" y="28786705"/>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62018</xdr:colOff>
      <xdr:row>35</xdr:row>
      <xdr:rowOff>470400</xdr:rowOff>
    </xdr:from>
    <xdr:to>
      <xdr:col>33</xdr:col>
      <xdr:colOff>319193</xdr:colOff>
      <xdr:row>35</xdr:row>
      <xdr:rowOff>870450</xdr:rowOff>
    </xdr:to>
    <xdr:sp macro="" textlink="">
      <xdr:nvSpPr>
        <xdr:cNvPr id="88" name="Rectángulo 6"/>
        <xdr:cNvSpPr/>
      </xdr:nvSpPr>
      <xdr:spPr>
        <a:xfrm>
          <a:off x="55601427" y="28785627"/>
          <a:ext cx="2571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62018</xdr:colOff>
      <xdr:row>35</xdr:row>
      <xdr:rowOff>470400</xdr:rowOff>
    </xdr:from>
    <xdr:to>
      <xdr:col>34</xdr:col>
      <xdr:colOff>319193</xdr:colOff>
      <xdr:row>35</xdr:row>
      <xdr:rowOff>870450</xdr:rowOff>
    </xdr:to>
    <xdr:sp macro="" textlink="">
      <xdr:nvSpPr>
        <xdr:cNvPr id="89" name="Rectángulo 7"/>
        <xdr:cNvSpPr/>
      </xdr:nvSpPr>
      <xdr:spPr>
        <a:xfrm>
          <a:off x="55930473" y="28785627"/>
          <a:ext cx="2571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60940</xdr:colOff>
      <xdr:row>35</xdr:row>
      <xdr:rowOff>470400</xdr:rowOff>
    </xdr:from>
    <xdr:to>
      <xdr:col>35</xdr:col>
      <xdr:colOff>327640</xdr:colOff>
      <xdr:row>35</xdr:row>
      <xdr:rowOff>870450</xdr:rowOff>
    </xdr:to>
    <xdr:sp macro="" textlink="">
      <xdr:nvSpPr>
        <xdr:cNvPr id="90" name="Rectángulo 8"/>
        <xdr:cNvSpPr/>
      </xdr:nvSpPr>
      <xdr:spPr>
        <a:xfrm>
          <a:off x="56258440" y="2878562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50876</xdr:colOff>
      <xdr:row>35</xdr:row>
      <xdr:rowOff>908550</xdr:rowOff>
    </xdr:from>
    <xdr:to>
      <xdr:col>36</xdr:col>
      <xdr:colOff>317576</xdr:colOff>
      <xdr:row>35</xdr:row>
      <xdr:rowOff>1308600</xdr:rowOff>
    </xdr:to>
    <xdr:sp macro="" textlink="">
      <xdr:nvSpPr>
        <xdr:cNvPr id="91" name="Rectángulo 9"/>
        <xdr:cNvSpPr/>
      </xdr:nvSpPr>
      <xdr:spPr>
        <a:xfrm>
          <a:off x="56577421" y="292237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37</xdr:col>
      <xdr:colOff>68848</xdr:colOff>
      <xdr:row>35</xdr:row>
      <xdr:rowOff>908550</xdr:rowOff>
    </xdr:from>
    <xdr:to>
      <xdr:col>38</xdr:col>
      <xdr:colOff>6503</xdr:colOff>
      <xdr:row>35</xdr:row>
      <xdr:rowOff>1308600</xdr:rowOff>
    </xdr:to>
    <xdr:sp macro="" textlink="">
      <xdr:nvSpPr>
        <xdr:cNvPr id="92" name="Rectángulo 11"/>
        <xdr:cNvSpPr/>
      </xdr:nvSpPr>
      <xdr:spPr>
        <a:xfrm>
          <a:off x="56924439" y="292237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38</xdr:col>
      <xdr:colOff>68848</xdr:colOff>
      <xdr:row>35</xdr:row>
      <xdr:rowOff>908550</xdr:rowOff>
    </xdr:from>
    <xdr:to>
      <xdr:col>39</xdr:col>
      <xdr:colOff>6502</xdr:colOff>
      <xdr:row>35</xdr:row>
      <xdr:rowOff>1308600</xdr:rowOff>
    </xdr:to>
    <xdr:sp macro="" textlink="">
      <xdr:nvSpPr>
        <xdr:cNvPr id="93" name="Rectángulo 12"/>
        <xdr:cNvSpPr/>
      </xdr:nvSpPr>
      <xdr:spPr>
        <a:xfrm>
          <a:off x="57253484" y="292237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39</xdr:col>
      <xdr:colOff>68848</xdr:colOff>
      <xdr:row>35</xdr:row>
      <xdr:rowOff>908550</xdr:rowOff>
    </xdr:from>
    <xdr:to>
      <xdr:col>39</xdr:col>
      <xdr:colOff>335548</xdr:colOff>
      <xdr:row>35</xdr:row>
      <xdr:rowOff>1308600</xdr:rowOff>
    </xdr:to>
    <xdr:sp macro="" textlink="">
      <xdr:nvSpPr>
        <xdr:cNvPr id="94" name="Rectángulo 13"/>
        <xdr:cNvSpPr/>
      </xdr:nvSpPr>
      <xdr:spPr>
        <a:xfrm>
          <a:off x="57582530" y="292237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40</xdr:col>
      <xdr:colOff>68848</xdr:colOff>
      <xdr:row>35</xdr:row>
      <xdr:rowOff>908550</xdr:rowOff>
    </xdr:from>
    <xdr:to>
      <xdr:col>40</xdr:col>
      <xdr:colOff>335548</xdr:colOff>
      <xdr:row>35</xdr:row>
      <xdr:rowOff>1308600</xdr:rowOff>
    </xdr:to>
    <xdr:sp macro="" textlink="">
      <xdr:nvSpPr>
        <xdr:cNvPr id="95" name="Rectángulo 14"/>
        <xdr:cNvSpPr/>
      </xdr:nvSpPr>
      <xdr:spPr>
        <a:xfrm>
          <a:off x="57928893" y="29223777"/>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3</a:t>
          </a:r>
        </a:p>
      </xdr:txBody>
    </xdr:sp>
    <xdr:clientData/>
  </xdr:twoCellAnchor>
  <xdr:twoCellAnchor>
    <xdr:from>
      <xdr:col>29</xdr:col>
      <xdr:colOff>66675</xdr:colOff>
      <xdr:row>23</xdr:row>
      <xdr:rowOff>257175</xdr:rowOff>
    </xdr:from>
    <xdr:to>
      <xdr:col>29</xdr:col>
      <xdr:colOff>333375</xdr:colOff>
      <xdr:row>23</xdr:row>
      <xdr:rowOff>657225</xdr:rowOff>
    </xdr:to>
    <xdr:sp macro="" textlink="">
      <xdr:nvSpPr>
        <xdr:cNvPr id="169" name="Rectángulo 17"/>
        <xdr:cNvSpPr/>
      </xdr:nvSpPr>
      <xdr:spPr>
        <a:xfrm>
          <a:off x="54240113"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30</xdr:col>
      <xdr:colOff>47625</xdr:colOff>
      <xdr:row>23</xdr:row>
      <xdr:rowOff>257175</xdr:rowOff>
    </xdr:from>
    <xdr:to>
      <xdr:col>30</xdr:col>
      <xdr:colOff>314325</xdr:colOff>
      <xdr:row>23</xdr:row>
      <xdr:rowOff>657225</xdr:rowOff>
    </xdr:to>
    <xdr:sp macro="" textlink="">
      <xdr:nvSpPr>
        <xdr:cNvPr id="171" name="Rectángulo 19"/>
        <xdr:cNvSpPr/>
      </xdr:nvSpPr>
      <xdr:spPr>
        <a:xfrm>
          <a:off x="54578250"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47625</xdr:colOff>
      <xdr:row>23</xdr:row>
      <xdr:rowOff>257175</xdr:rowOff>
    </xdr:from>
    <xdr:to>
      <xdr:col>32</xdr:col>
      <xdr:colOff>314325</xdr:colOff>
      <xdr:row>23</xdr:row>
      <xdr:rowOff>657225</xdr:rowOff>
    </xdr:to>
    <xdr:sp macro="" textlink="">
      <xdr:nvSpPr>
        <xdr:cNvPr id="172" name="Rectángulo 20"/>
        <xdr:cNvSpPr/>
      </xdr:nvSpPr>
      <xdr:spPr>
        <a:xfrm>
          <a:off x="55245000"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31</xdr:col>
      <xdr:colOff>47625</xdr:colOff>
      <xdr:row>23</xdr:row>
      <xdr:rowOff>257175</xdr:rowOff>
    </xdr:from>
    <xdr:to>
      <xdr:col>31</xdr:col>
      <xdr:colOff>314325</xdr:colOff>
      <xdr:row>23</xdr:row>
      <xdr:rowOff>657225</xdr:rowOff>
    </xdr:to>
    <xdr:sp macro="" textlink="">
      <xdr:nvSpPr>
        <xdr:cNvPr id="173" name="Rectángulo 21"/>
        <xdr:cNvSpPr/>
      </xdr:nvSpPr>
      <xdr:spPr>
        <a:xfrm>
          <a:off x="54911625"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33</xdr:col>
      <xdr:colOff>47625</xdr:colOff>
      <xdr:row>23</xdr:row>
      <xdr:rowOff>257175</xdr:rowOff>
    </xdr:from>
    <xdr:to>
      <xdr:col>33</xdr:col>
      <xdr:colOff>314325</xdr:colOff>
      <xdr:row>23</xdr:row>
      <xdr:rowOff>657225</xdr:rowOff>
    </xdr:to>
    <xdr:sp macro="" textlink="">
      <xdr:nvSpPr>
        <xdr:cNvPr id="174" name="Rectángulo 22"/>
        <xdr:cNvSpPr/>
      </xdr:nvSpPr>
      <xdr:spPr>
        <a:xfrm>
          <a:off x="55578375"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34</xdr:col>
      <xdr:colOff>47625</xdr:colOff>
      <xdr:row>23</xdr:row>
      <xdr:rowOff>257175</xdr:rowOff>
    </xdr:from>
    <xdr:to>
      <xdr:col>34</xdr:col>
      <xdr:colOff>314325</xdr:colOff>
      <xdr:row>23</xdr:row>
      <xdr:rowOff>657225</xdr:rowOff>
    </xdr:to>
    <xdr:sp macro="" textlink="">
      <xdr:nvSpPr>
        <xdr:cNvPr id="175" name="Rectángulo 23"/>
        <xdr:cNvSpPr/>
      </xdr:nvSpPr>
      <xdr:spPr>
        <a:xfrm>
          <a:off x="55911750" y="20331113"/>
          <a:ext cx="266700"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32</xdr:col>
      <xdr:colOff>47625</xdr:colOff>
      <xdr:row>23</xdr:row>
      <xdr:rowOff>794039</xdr:rowOff>
    </xdr:from>
    <xdr:to>
      <xdr:col>32</xdr:col>
      <xdr:colOff>272143</xdr:colOff>
      <xdr:row>24</xdr:row>
      <xdr:rowOff>421821</xdr:rowOff>
    </xdr:to>
    <xdr:sp macro="" textlink="">
      <xdr:nvSpPr>
        <xdr:cNvPr id="193" name="Rectángulo 19"/>
        <xdr:cNvSpPr/>
      </xdr:nvSpPr>
      <xdr:spPr>
        <a:xfrm>
          <a:off x="43318339" y="17857396"/>
          <a:ext cx="224518" cy="4306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34</xdr:col>
      <xdr:colOff>47625</xdr:colOff>
      <xdr:row>23</xdr:row>
      <xdr:rowOff>794039</xdr:rowOff>
    </xdr:from>
    <xdr:to>
      <xdr:col>34</xdr:col>
      <xdr:colOff>312964</xdr:colOff>
      <xdr:row>24</xdr:row>
      <xdr:rowOff>394607</xdr:rowOff>
    </xdr:to>
    <xdr:sp macro="" textlink="">
      <xdr:nvSpPr>
        <xdr:cNvPr id="194" name="Rectángulo 20"/>
        <xdr:cNvSpPr/>
      </xdr:nvSpPr>
      <xdr:spPr>
        <a:xfrm>
          <a:off x="43971482" y="17857396"/>
          <a:ext cx="265339" cy="4033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33</xdr:col>
      <xdr:colOff>47625</xdr:colOff>
      <xdr:row>23</xdr:row>
      <xdr:rowOff>794039</xdr:rowOff>
    </xdr:from>
    <xdr:to>
      <xdr:col>33</xdr:col>
      <xdr:colOff>272143</xdr:colOff>
      <xdr:row>24</xdr:row>
      <xdr:rowOff>381000</xdr:rowOff>
    </xdr:to>
    <xdr:sp macro="" textlink="">
      <xdr:nvSpPr>
        <xdr:cNvPr id="195" name="Rectángulo 21"/>
        <xdr:cNvSpPr/>
      </xdr:nvSpPr>
      <xdr:spPr>
        <a:xfrm>
          <a:off x="43644911" y="17857396"/>
          <a:ext cx="224518" cy="3897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35</xdr:col>
      <xdr:colOff>30307</xdr:colOff>
      <xdr:row>23</xdr:row>
      <xdr:rowOff>794038</xdr:rowOff>
    </xdr:from>
    <xdr:to>
      <xdr:col>35</xdr:col>
      <xdr:colOff>299357</xdr:colOff>
      <xdr:row>24</xdr:row>
      <xdr:rowOff>381000</xdr:rowOff>
    </xdr:to>
    <xdr:sp macro="" textlink="">
      <xdr:nvSpPr>
        <xdr:cNvPr id="196" name="Rectángulo 19"/>
        <xdr:cNvSpPr/>
      </xdr:nvSpPr>
      <xdr:spPr>
        <a:xfrm>
          <a:off x="44280736" y="17857395"/>
          <a:ext cx="269050" cy="3897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37</xdr:col>
      <xdr:colOff>30307</xdr:colOff>
      <xdr:row>23</xdr:row>
      <xdr:rowOff>794038</xdr:rowOff>
    </xdr:from>
    <xdr:to>
      <xdr:col>37</xdr:col>
      <xdr:colOff>312965</xdr:colOff>
      <xdr:row>24</xdr:row>
      <xdr:rowOff>421821</xdr:rowOff>
    </xdr:to>
    <xdr:sp macro="" textlink="">
      <xdr:nvSpPr>
        <xdr:cNvPr id="197" name="Rectángulo 20"/>
        <xdr:cNvSpPr/>
      </xdr:nvSpPr>
      <xdr:spPr>
        <a:xfrm>
          <a:off x="44933878" y="17857395"/>
          <a:ext cx="282658" cy="4306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30307</xdr:colOff>
      <xdr:row>23</xdr:row>
      <xdr:rowOff>794038</xdr:rowOff>
    </xdr:from>
    <xdr:to>
      <xdr:col>36</xdr:col>
      <xdr:colOff>272143</xdr:colOff>
      <xdr:row>24</xdr:row>
      <xdr:rowOff>421821</xdr:rowOff>
    </xdr:to>
    <xdr:sp macro="" textlink="">
      <xdr:nvSpPr>
        <xdr:cNvPr id="198" name="Rectángulo 21"/>
        <xdr:cNvSpPr/>
      </xdr:nvSpPr>
      <xdr:spPr>
        <a:xfrm>
          <a:off x="44607307" y="17857395"/>
          <a:ext cx="241836" cy="4306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38</xdr:col>
      <xdr:colOff>64943</xdr:colOff>
      <xdr:row>23</xdr:row>
      <xdr:rowOff>794038</xdr:rowOff>
    </xdr:from>
    <xdr:to>
      <xdr:col>38</xdr:col>
      <xdr:colOff>285750</xdr:colOff>
      <xdr:row>24</xdr:row>
      <xdr:rowOff>394607</xdr:rowOff>
    </xdr:to>
    <xdr:sp macro="" textlink="">
      <xdr:nvSpPr>
        <xdr:cNvPr id="199" name="Rectángulo 19"/>
        <xdr:cNvSpPr/>
      </xdr:nvSpPr>
      <xdr:spPr>
        <a:xfrm>
          <a:off x="45295086" y="17857395"/>
          <a:ext cx="220807" cy="4033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40</xdr:col>
      <xdr:colOff>47625</xdr:colOff>
      <xdr:row>23</xdr:row>
      <xdr:rowOff>794038</xdr:rowOff>
    </xdr:from>
    <xdr:to>
      <xdr:col>40</xdr:col>
      <xdr:colOff>326571</xdr:colOff>
      <xdr:row>24</xdr:row>
      <xdr:rowOff>421821</xdr:rowOff>
    </xdr:to>
    <xdr:sp macro="" textlink="">
      <xdr:nvSpPr>
        <xdr:cNvPr id="200" name="Rectángulo 20"/>
        <xdr:cNvSpPr/>
      </xdr:nvSpPr>
      <xdr:spPr>
        <a:xfrm>
          <a:off x="45958125" y="17857395"/>
          <a:ext cx="278946" cy="4306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39</xdr:col>
      <xdr:colOff>64941</xdr:colOff>
      <xdr:row>23</xdr:row>
      <xdr:rowOff>794038</xdr:rowOff>
    </xdr:from>
    <xdr:to>
      <xdr:col>39</xdr:col>
      <xdr:colOff>312964</xdr:colOff>
      <xdr:row>24</xdr:row>
      <xdr:rowOff>408214</xdr:rowOff>
    </xdr:to>
    <xdr:sp macro="" textlink="">
      <xdr:nvSpPr>
        <xdr:cNvPr id="201" name="Rectángulo 21"/>
        <xdr:cNvSpPr/>
      </xdr:nvSpPr>
      <xdr:spPr>
        <a:xfrm>
          <a:off x="45621655" y="17857395"/>
          <a:ext cx="248023" cy="4169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2</a:t>
          </a:r>
        </a:p>
      </xdr:txBody>
    </xdr:sp>
    <xdr:clientData/>
  </xdr:twoCellAnchor>
  <xdr:twoCellAnchor>
    <xdr:from>
      <xdr:col>36</xdr:col>
      <xdr:colOff>34637</xdr:colOff>
      <xdr:row>20</xdr:row>
      <xdr:rowOff>981104</xdr:rowOff>
    </xdr:from>
    <xdr:to>
      <xdr:col>36</xdr:col>
      <xdr:colOff>301337</xdr:colOff>
      <xdr:row>21</xdr:row>
      <xdr:rowOff>234690</xdr:rowOff>
    </xdr:to>
    <xdr:sp macro="" textlink="">
      <xdr:nvSpPr>
        <xdr:cNvPr id="203" name="Rectángulo 2"/>
        <xdr:cNvSpPr/>
      </xdr:nvSpPr>
      <xdr:spPr>
        <a:xfrm>
          <a:off x="56561182" y="19009331"/>
          <a:ext cx="266700"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37</xdr:col>
      <xdr:colOff>34636</xdr:colOff>
      <xdr:row>20</xdr:row>
      <xdr:rowOff>981104</xdr:rowOff>
    </xdr:from>
    <xdr:to>
      <xdr:col>37</xdr:col>
      <xdr:colOff>301336</xdr:colOff>
      <xdr:row>21</xdr:row>
      <xdr:rowOff>234690</xdr:rowOff>
    </xdr:to>
    <xdr:sp macro="" textlink="">
      <xdr:nvSpPr>
        <xdr:cNvPr id="204" name="Rectángulo 2"/>
        <xdr:cNvSpPr/>
      </xdr:nvSpPr>
      <xdr:spPr>
        <a:xfrm>
          <a:off x="56890227" y="19009331"/>
          <a:ext cx="266700"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xdr:from>
      <xdr:col>38</xdr:col>
      <xdr:colOff>34637</xdr:colOff>
      <xdr:row>20</xdr:row>
      <xdr:rowOff>981104</xdr:rowOff>
    </xdr:from>
    <xdr:to>
      <xdr:col>38</xdr:col>
      <xdr:colOff>301337</xdr:colOff>
      <xdr:row>21</xdr:row>
      <xdr:rowOff>234690</xdr:rowOff>
    </xdr:to>
    <xdr:sp macro="" textlink="">
      <xdr:nvSpPr>
        <xdr:cNvPr id="205" name="Rectángulo 2"/>
        <xdr:cNvSpPr/>
      </xdr:nvSpPr>
      <xdr:spPr>
        <a:xfrm>
          <a:off x="57219273" y="19009331"/>
          <a:ext cx="266700"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DO" sz="1100"/>
            <a:t>1</a:t>
          </a:r>
        </a:p>
      </xdr:txBody>
    </xdr:sp>
    <xdr:clientData/>
  </xdr:twoCellAnchor>
  <xdr:twoCellAnchor editAs="oneCell">
    <xdr:from>
      <xdr:col>0</xdr:col>
      <xdr:colOff>441325</xdr:colOff>
      <xdr:row>0</xdr:row>
      <xdr:rowOff>414339</xdr:rowOff>
    </xdr:from>
    <xdr:to>
      <xdr:col>0</xdr:col>
      <xdr:colOff>1276350</xdr:colOff>
      <xdr:row>3</xdr:row>
      <xdr:rowOff>47625</xdr:rowOff>
    </xdr:to>
    <xdr:pic>
      <xdr:nvPicPr>
        <xdr:cNvPr id="111"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414339"/>
          <a:ext cx="835025" cy="91916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298450</xdr:colOff>
      <xdr:row>0</xdr:row>
      <xdr:rowOff>255589</xdr:rowOff>
    </xdr:from>
    <xdr:to>
      <xdr:col>0</xdr:col>
      <xdr:colOff>1133475</xdr:colOff>
      <xdr:row>2</xdr:row>
      <xdr:rowOff>269875</xdr:rowOff>
    </xdr:to>
    <xdr:pic>
      <xdr:nvPicPr>
        <xdr:cNvPr id="3" name="Imagen 53" descr="C:\Users\elsa.santana.INAPA\Downloads\image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 y="255589"/>
          <a:ext cx="835025" cy="96678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2"/>
  <sheetViews>
    <sheetView tabSelected="1" view="pageBreakPreview" topLeftCell="E27" zoomScale="85" zoomScaleNormal="80" zoomScaleSheetLayoutView="85" workbookViewId="0">
      <selection activeCell="L30" sqref="L30"/>
    </sheetView>
  </sheetViews>
  <sheetFormatPr baseColWidth="10" defaultColWidth="11.42578125" defaultRowHeight="15" x14ac:dyDescent="0.25"/>
  <cols>
    <col min="1" max="1" width="33.85546875" style="2" customWidth="1"/>
    <col min="2" max="2" width="19.5703125" style="2" customWidth="1"/>
    <col min="3" max="3" width="25.28515625" style="2" bestFit="1" customWidth="1"/>
    <col min="4" max="4" width="28" style="3" bestFit="1" customWidth="1"/>
    <col min="5" max="5" width="50" style="4" customWidth="1"/>
    <col min="6" max="6" width="15.7109375" style="2" hidden="1" customWidth="1"/>
    <col min="7" max="7" width="13.42578125" style="2" hidden="1" customWidth="1"/>
    <col min="8" max="8" width="11.42578125" style="2" hidden="1" customWidth="1"/>
    <col min="9" max="9" width="27.28515625" style="2" customWidth="1"/>
    <col min="10" max="10" width="32.42578125" style="2" bestFit="1" customWidth="1"/>
    <col min="11" max="11" width="19.28515625" style="2" customWidth="1"/>
    <col min="12" max="14" width="11.42578125" style="2" customWidth="1"/>
    <col min="15" max="15" width="18" style="2" bestFit="1" customWidth="1"/>
    <col min="16" max="16" width="13.42578125" style="2" customWidth="1"/>
    <col min="17" max="17" width="11.42578125" style="2" customWidth="1"/>
    <col min="18" max="18" width="13.85546875" style="2" customWidth="1"/>
    <col min="19" max="19" width="11.42578125" style="2" customWidth="1"/>
    <col min="20" max="20" width="12.7109375" style="2" customWidth="1"/>
    <col min="21" max="21" width="11.42578125" style="2" customWidth="1"/>
    <col min="22" max="22" width="13.7109375" style="2" bestFit="1" customWidth="1"/>
    <col min="23" max="23" width="11.42578125" style="2" customWidth="1"/>
    <col min="24" max="24" width="26" style="3" customWidth="1"/>
    <col min="25" max="25" width="17.140625" style="2" customWidth="1"/>
    <col min="26" max="26" width="18.5703125" style="9" customWidth="1"/>
    <col min="27" max="27" width="20.85546875" style="9" customWidth="1"/>
    <col min="28" max="28" width="35.140625" style="2" customWidth="1"/>
    <col min="29" max="29" width="35.140625" style="2" hidden="1" customWidth="1"/>
    <col min="30" max="31" width="2.42578125" style="2" bestFit="1" customWidth="1"/>
    <col min="32" max="32" width="3.28515625" style="2" bestFit="1" customWidth="1"/>
    <col min="33" max="33" width="2.7109375" style="2" bestFit="1" customWidth="1"/>
    <col min="34" max="34" width="3.28515625" style="2" bestFit="1" customWidth="1"/>
    <col min="35" max="36" width="2.140625" style="2" bestFit="1" customWidth="1"/>
    <col min="37" max="37" width="2.7109375" style="2" bestFit="1" customWidth="1"/>
    <col min="38" max="38" width="2.42578125" style="2" bestFit="1" customWidth="1"/>
    <col min="39" max="39" width="2.85546875" style="2" bestFit="1" customWidth="1"/>
    <col min="40" max="41" width="2.7109375" style="2" bestFit="1" customWidth="1"/>
    <col min="42" max="42" width="16.42578125" style="97" customWidth="1"/>
    <col min="43" max="43" width="24.42578125" style="2" customWidth="1"/>
    <col min="44" max="44" width="14.28515625" style="2" customWidth="1"/>
    <col min="45" max="45" width="15.5703125" style="25" customWidth="1"/>
    <col min="46" max="46" width="25.85546875" style="2" customWidth="1"/>
    <col min="47" max="16384" width="11.42578125" style="2"/>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3"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5"/>
    </row>
    <row r="3" spans="1:46" s="6" customFormat="1" ht="25.5" customHeight="1" x14ac:dyDescent="0.25">
      <c r="X3" s="102"/>
      <c r="AP3" s="100"/>
      <c r="AS3" s="65"/>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1" customFormat="1" ht="18.75" x14ac:dyDescent="0.3">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1" customFormat="1" ht="18.75" x14ac:dyDescent="0.3">
      <c r="A6" s="56" t="s">
        <v>89</v>
      </c>
      <c r="B6" s="217" t="s">
        <v>175</v>
      </c>
      <c r="C6" s="217"/>
      <c r="D6" s="217"/>
      <c r="E6" s="217"/>
      <c r="F6" s="217"/>
      <c r="G6" s="217"/>
      <c r="H6" s="217"/>
      <c r="I6" s="217"/>
      <c r="J6" s="217"/>
      <c r="K6" s="217"/>
      <c r="L6" s="57"/>
      <c r="M6" s="57"/>
      <c r="N6" s="57"/>
      <c r="O6" s="57"/>
      <c r="P6" s="57"/>
      <c r="Q6" s="57"/>
      <c r="R6" s="57"/>
      <c r="S6" s="57"/>
      <c r="T6" s="57"/>
      <c r="U6" s="57"/>
      <c r="V6" s="57"/>
      <c r="W6" s="57"/>
      <c r="X6" s="57"/>
      <c r="Y6" s="57"/>
      <c r="Z6" s="58"/>
      <c r="AA6" s="58"/>
      <c r="AB6" s="57"/>
      <c r="AC6" s="57"/>
      <c r="AD6" s="57"/>
      <c r="AE6" s="57"/>
      <c r="AF6" s="57"/>
      <c r="AG6" s="57"/>
      <c r="AH6" s="57"/>
      <c r="AI6" s="57"/>
      <c r="AJ6" s="57"/>
      <c r="AK6" s="57"/>
      <c r="AL6" s="57"/>
      <c r="AM6" s="57"/>
      <c r="AN6" s="57"/>
      <c r="AO6" s="57"/>
      <c r="AP6" s="101"/>
      <c r="AQ6" s="57"/>
      <c r="AR6" s="57"/>
      <c r="AS6" s="58"/>
      <c r="AT6" s="57"/>
    </row>
    <row r="7" spans="1:46" s="1" customFormat="1" ht="18.75" customHeight="1" x14ac:dyDescent="0.3">
      <c r="A7" s="56" t="s">
        <v>90</v>
      </c>
      <c r="B7" s="217" t="s">
        <v>191</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s="7" customFormat="1" ht="38.25" x14ac:dyDescent="0.25">
      <c r="A8" s="64" t="s">
        <v>4</v>
      </c>
      <c r="B8" s="55"/>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1"/>
    </row>
    <row r="9" spans="1:46" s="6" customFormat="1" ht="15.75" hidden="1" x14ac:dyDescent="0.25">
      <c r="A9" s="219">
        <v>1</v>
      </c>
      <c r="B9" s="218">
        <v>2</v>
      </c>
      <c r="C9" s="218">
        <v>3</v>
      </c>
      <c r="D9" s="218">
        <v>4</v>
      </c>
      <c r="E9" s="205">
        <v>5</v>
      </c>
      <c r="F9" s="218">
        <v>6</v>
      </c>
      <c r="G9" s="218">
        <v>7</v>
      </c>
      <c r="H9" s="218">
        <v>8</v>
      </c>
      <c r="I9" s="218">
        <v>6</v>
      </c>
      <c r="J9" s="222">
        <v>7</v>
      </c>
      <c r="K9" s="222">
        <v>8</v>
      </c>
      <c r="L9" s="222">
        <v>9</v>
      </c>
      <c r="M9" s="222">
        <v>10</v>
      </c>
      <c r="N9" s="220">
        <v>11</v>
      </c>
      <c r="O9" s="221"/>
      <c r="P9" s="221"/>
      <c r="Q9" s="221"/>
      <c r="R9" s="221"/>
      <c r="S9" s="221"/>
      <c r="T9" s="221"/>
      <c r="U9" s="221"/>
      <c r="V9" s="221"/>
      <c r="W9" s="221"/>
      <c r="X9" s="222">
        <v>12</v>
      </c>
      <c r="Y9" s="222">
        <v>13</v>
      </c>
      <c r="Z9" s="197">
        <v>14</v>
      </c>
      <c r="AA9" s="197">
        <v>15</v>
      </c>
      <c r="AB9" s="220">
        <v>16</v>
      </c>
      <c r="AC9" s="241"/>
      <c r="AD9" s="220">
        <v>17</v>
      </c>
      <c r="AE9" s="221"/>
      <c r="AF9" s="221"/>
      <c r="AG9" s="221"/>
      <c r="AH9" s="221"/>
      <c r="AI9" s="221"/>
      <c r="AJ9" s="221"/>
      <c r="AK9" s="221"/>
      <c r="AL9" s="221"/>
      <c r="AM9" s="221"/>
      <c r="AN9" s="221"/>
      <c r="AO9" s="221"/>
      <c r="AP9" s="225">
        <v>18</v>
      </c>
      <c r="AQ9" s="227">
        <v>19</v>
      </c>
      <c r="AR9" s="228"/>
      <c r="AS9" s="228"/>
      <c r="AT9" s="229"/>
    </row>
    <row r="10" spans="1:46" s="6" customFormat="1" hidden="1" x14ac:dyDescent="0.25">
      <c r="A10" s="219"/>
      <c r="B10" s="219"/>
      <c r="C10" s="219"/>
      <c r="D10" s="219"/>
      <c r="E10" s="206"/>
      <c r="F10" s="219"/>
      <c r="G10" s="219"/>
      <c r="H10" s="219"/>
      <c r="I10" s="219"/>
      <c r="J10" s="223"/>
      <c r="K10" s="224"/>
      <c r="L10" s="223"/>
      <c r="M10" s="224"/>
      <c r="N10" s="202"/>
      <c r="O10" s="203"/>
      <c r="P10" s="203"/>
      <c r="Q10" s="203"/>
      <c r="R10" s="203"/>
      <c r="S10" s="203"/>
      <c r="T10" s="203"/>
      <c r="U10" s="203"/>
      <c r="V10" s="203"/>
      <c r="W10" s="203"/>
      <c r="X10" s="224"/>
      <c r="Y10" s="224"/>
      <c r="Z10" s="198"/>
      <c r="AA10" s="198"/>
      <c r="AB10" s="202"/>
      <c r="AC10" s="242"/>
      <c r="AD10" s="202"/>
      <c r="AE10" s="203"/>
      <c r="AF10" s="203"/>
      <c r="AG10" s="203"/>
      <c r="AH10" s="203"/>
      <c r="AI10" s="203"/>
      <c r="AJ10" s="203"/>
      <c r="AK10" s="203"/>
      <c r="AL10" s="203"/>
      <c r="AM10" s="203"/>
      <c r="AN10" s="203"/>
      <c r="AO10" s="203"/>
      <c r="AP10" s="226"/>
      <c r="AS10" s="65"/>
    </row>
    <row r="11" spans="1:46" s="6" customFormat="1" ht="15" customHeight="1" x14ac:dyDescent="0.25">
      <c r="A11" s="205" t="s">
        <v>83</v>
      </c>
      <c r="B11" s="197" t="s">
        <v>6</v>
      </c>
      <c r="C11" s="207" t="s">
        <v>7</v>
      </c>
      <c r="D11" s="209" t="s">
        <v>8</v>
      </c>
      <c r="E11" s="196" t="s">
        <v>163</v>
      </c>
      <c r="F11" s="197" t="s">
        <v>9</v>
      </c>
      <c r="G11" s="197" t="s">
        <v>10</v>
      </c>
      <c r="H11" s="197" t="s">
        <v>11</v>
      </c>
      <c r="I11" s="196" t="s">
        <v>12</v>
      </c>
      <c r="J11" s="197" t="s">
        <v>92</v>
      </c>
      <c r="K11" s="197" t="s">
        <v>13</v>
      </c>
      <c r="L11" s="196" t="s">
        <v>93</v>
      </c>
      <c r="M11" s="196" t="s">
        <v>94</v>
      </c>
      <c r="N11" s="209" t="s">
        <v>14</v>
      </c>
      <c r="O11" s="236"/>
      <c r="P11" s="236"/>
      <c r="Q11" s="236"/>
      <c r="R11" s="236"/>
      <c r="S11" s="236"/>
      <c r="T11" s="236"/>
      <c r="U11" s="236"/>
      <c r="V11" s="236"/>
      <c r="W11" s="207"/>
      <c r="X11" s="211" t="s">
        <v>95</v>
      </c>
      <c r="Y11" s="196" t="s">
        <v>102</v>
      </c>
      <c r="Z11" s="196" t="s">
        <v>15</v>
      </c>
      <c r="AA11" s="196" t="s">
        <v>16</v>
      </c>
      <c r="AB11" s="197" t="s">
        <v>101</v>
      </c>
      <c r="AC11" s="197" t="s">
        <v>241</v>
      </c>
      <c r="AD11" s="196" t="s">
        <v>17</v>
      </c>
      <c r="AE11" s="196"/>
      <c r="AF11" s="196"/>
      <c r="AG11" s="196"/>
      <c r="AH11" s="196"/>
      <c r="AI11" s="196"/>
      <c r="AJ11" s="196"/>
      <c r="AK11" s="196"/>
      <c r="AL11" s="196"/>
      <c r="AM11" s="196"/>
      <c r="AN11" s="196"/>
      <c r="AO11" s="196"/>
      <c r="AP11" s="200" t="s">
        <v>111</v>
      </c>
      <c r="AQ11" s="202" t="s">
        <v>5</v>
      </c>
      <c r="AR11" s="203"/>
      <c r="AS11" s="203"/>
      <c r="AT11" s="204"/>
    </row>
    <row r="12" spans="1:46" s="6" customFormat="1" ht="33.75" customHeight="1" x14ac:dyDescent="0.25">
      <c r="A12" s="206"/>
      <c r="B12" s="198"/>
      <c r="C12" s="208"/>
      <c r="D12" s="210"/>
      <c r="E12" s="196"/>
      <c r="F12" s="198"/>
      <c r="G12" s="198"/>
      <c r="H12" s="198"/>
      <c r="I12" s="196"/>
      <c r="J12" s="198"/>
      <c r="K12" s="198"/>
      <c r="L12" s="196"/>
      <c r="M12" s="196"/>
      <c r="N12" s="209" t="s">
        <v>25</v>
      </c>
      <c r="O12" s="238" t="s">
        <v>109</v>
      </c>
      <c r="P12" s="194" t="s">
        <v>26</v>
      </c>
      <c r="Q12" s="195"/>
      <c r="R12" s="194" t="s">
        <v>27</v>
      </c>
      <c r="S12" s="195"/>
      <c r="T12" s="194" t="s">
        <v>28</v>
      </c>
      <c r="U12" s="195"/>
      <c r="V12" s="194" t="s">
        <v>29</v>
      </c>
      <c r="W12" s="195"/>
      <c r="X12" s="212"/>
      <c r="Y12" s="196"/>
      <c r="Z12" s="196"/>
      <c r="AA12" s="196"/>
      <c r="AB12" s="198"/>
      <c r="AC12" s="198"/>
      <c r="AD12" s="199" t="s">
        <v>19</v>
      </c>
      <c r="AE12" s="199"/>
      <c r="AF12" s="199"/>
      <c r="AG12" s="199" t="s">
        <v>20</v>
      </c>
      <c r="AH12" s="199"/>
      <c r="AI12" s="199"/>
      <c r="AJ12" s="199" t="s">
        <v>21</v>
      </c>
      <c r="AK12" s="199"/>
      <c r="AL12" s="199"/>
      <c r="AM12" s="199" t="s">
        <v>22</v>
      </c>
      <c r="AN12" s="199"/>
      <c r="AO12" s="199"/>
      <c r="AP12" s="201"/>
      <c r="AQ12" s="197" t="s">
        <v>18</v>
      </c>
      <c r="AR12" s="194" t="s">
        <v>103</v>
      </c>
      <c r="AS12" s="195"/>
      <c r="AT12" s="234" t="s">
        <v>104</v>
      </c>
    </row>
    <row r="13" spans="1:46" s="65" customFormat="1" ht="30.75" customHeight="1" x14ac:dyDescent="0.25">
      <c r="A13" s="206"/>
      <c r="B13" s="198"/>
      <c r="C13" s="208"/>
      <c r="D13" s="210"/>
      <c r="E13" s="196"/>
      <c r="F13" s="198"/>
      <c r="G13" s="198"/>
      <c r="H13" s="198"/>
      <c r="I13" s="196"/>
      <c r="J13" s="198"/>
      <c r="K13" s="198"/>
      <c r="L13" s="196"/>
      <c r="M13" s="196"/>
      <c r="N13" s="237"/>
      <c r="O13" s="239"/>
      <c r="P13" s="66" t="s">
        <v>110</v>
      </c>
      <c r="Q13" s="66" t="s">
        <v>39</v>
      </c>
      <c r="R13" s="66" t="s">
        <v>110</v>
      </c>
      <c r="S13" s="66" t="s">
        <v>39</v>
      </c>
      <c r="T13" s="66" t="s">
        <v>110</v>
      </c>
      <c r="U13" s="66" t="s">
        <v>39</v>
      </c>
      <c r="V13" s="66" t="s">
        <v>110</v>
      </c>
      <c r="W13" s="66" t="s">
        <v>39</v>
      </c>
      <c r="X13" s="212"/>
      <c r="Y13" s="196"/>
      <c r="Z13" s="196"/>
      <c r="AA13" s="196"/>
      <c r="AB13" s="198"/>
      <c r="AC13" s="198"/>
      <c r="AD13" s="11" t="s">
        <v>30</v>
      </c>
      <c r="AE13" s="11" t="s">
        <v>31</v>
      </c>
      <c r="AF13" s="11" t="s">
        <v>32</v>
      </c>
      <c r="AG13" s="11" t="s">
        <v>33</v>
      </c>
      <c r="AH13" s="11" t="s">
        <v>32</v>
      </c>
      <c r="AI13" s="11" t="s">
        <v>34</v>
      </c>
      <c r="AJ13" s="11" t="s">
        <v>34</v>
      </c>
      <c r="AK13" s="11" t="s">
        <v>33</v>
      </c>
      <c r="AL13" s="11" t="s">
        <v>35</v>
      </c>
      <c r="AM13" s="11" t="s">
        <v>36</v>
      </c>
      <c r="AN13" s="11" t="s">
        <v>37</v>
      </c>
      <c r="AO13" s="11" t="s">
        <v>38</v>
      </c>
      <c r="AP13" s="201"/>
      <c r="AQ13" s="198"/>
      <c r="AR13" s="12" t="s">
        <v>23</v>
      </c>
      <c r="AS13" s="20" t="s">
        <v>24</v>
      </c>
      <c r="AT13" s="235"/>
    </row>
    <row r="14" spans="1:46" s="85" customFormat="1" ht="90" hidden="1" x14ac:dyDescent="0.25">
      <c r="A14" s="232" t="s">
        <v>162</v>
      </c>
      <c r="B14" s="240" t="s">
        <v>274</v>
      </c>
      <c r="C14" s="232" t="s">
        <v>155</v>
      </c>
      <c r="D14" s="60" t="s">
        <v>156</v>
      </c>
      <c r="E14" s="61" t="s">
        <v>144</v>
      </c>
      <c r="Z14" s="63"/>
      <c r="AA14" s="63"/>
      <c r="AP14" s="179"/>
      <c r="AS14" s="86"/>
    </row>
    <row r="15" spans="1:46" s="4" customFormat="1" ht="90" x14ac:dyDescent="0.25">
      <c r="A15" s="232"/>
      <c r="B15" s="240"/>
      <c r="C15" s="232"/>
      <c r="D15" s="232" t="s">
        <v>157</v>
      </c>
      <c r="E15" s="116" t="s">
        <v>145</v>
      </c>
      <c r="F15" s="116"/>
      <c r="G15" s="116"/>
      <c r="H15" s="116"/>
      <c r="I15" s="116" t="s">
        <v>432</v>
      </c>
      <c r="J15" s="116" t="s">
        <v>433</v>
      </c>
      <c r="K15" s="116" t="s">
        <v>0</v>
      </c>
      <c r="L15" s="116" t="s">
        <v>434</v>
      </c>
      <c r="M15" s="116"/>
      <c r="N15" s="116">
        <v>314</v>
      </c>
      <c r="O15" s="122">
        <v>200000000</v>
      </c>
      <c r="P15" s="122">
        <v>50318471.332900003</v>
      </c>
      <c r="Q15" s="116">
        <v>79</v>
      </c>
      <c r="R15" s="122">
        <v>50318471.332900003</v>
      </c>
      <c r="S15" s="116">
        <v>79</v>
      </c>
      <c r="T15" s="122">
        <v>50318471.332900003</v>
      </c>
      <c r="U15" s="116">
        <v>79</v>
      </c>
      <c r="V15" s="122">
        <v>49044586</v>
      </c>
      <c r="W15" s="116">
        <v>77</v>
      </c>
      <c r="X15" s="116" t="s">
        <v>435</v>
      </c>
      <c r="Y15" s="116" t="s">
        <v>436</v>
      </c>
      <c r="Z15" s="118" t="s">
        <v>245</v>
      </c>
      <c r="AA15" s="118" t="s">
        <v>246</v>
      </c>
      <c r="AB15" s="116" t="s">
        <v>437</v>
      </c>
      <c r="AC15" s="116"/>
      <c r="AD15" s="116" t="s">
        <v>438</v>
      </c>
      <c r="AE15" s="116"/>
      <c r="AF15" s="116" t="s">
        <v>438</v>
      </c>
      <c r="AG15" s="116" t="s">
        <v>438</v>
      </c>
      <c r="AH15" s="116"/>
      <c r="AI15" s="116" t="s">
        <v>438</v>
      </c>
      <c r="AJ15" s="116" t="s">
        <v>438</v>
      </c>
      <c r="AK15" s="116"/>
      <c r="AL15" s="116" t="s">
        <v>438</v>
      </c>
      <c r="AM15" s="116" t="s">
        <v>438</v>
      </c>
      <c r="AN15" s="116"/>
      <c r="AO15" s="116" t="s">
        <v>438</v>
      </c>
      <c r="AP15" s="122">
        <v>199999999.99870002</v>
      </c>
      <c r="AQ15" s="116" t="s">
        <v>439</v>
      </c>
      <c r="AR15" s="116" t="s">
        <v>440</v>
      </c>
      <c r="AS15" s="118">
        <v>5</v>
      </c>
      <c r="AT15" s="116" t="s">
        <v>280</v>
      </c>
    </row>
    <row r="16" spans="1:46" s="85" customFormat="1" ht="60" x14ac:dyDescent="0.25">
      <c r="A16" s="232"/>
      <c r="B16" s="240"/>
      <c r="C16" s="232"/>
      <c r="D16" s="232"/>
      <c r="E16" s="61" t="s">
        <v>146</v>
      </c>
      <c r="I16" s="61" t="s">
        <v>584</v>
      </c>
      <c r="J16" s="61" t="s">
        <v>585</v>
      </c>
      <c r="K16" s="61" t="s">
        <v>0</v>
      </c>
      <c r="L16" s="61" t="s">
        <v>586</v>
      </c>
      <c r="M16" s="61">
        <v>0</v>
      </c>
      <c r="N16" s="106">
        <v>1</v>
      </c>
      <c r="O16" s="87">
        <v>0</v>
      </c>
      <c r="P16" s="61">
        <v>0</v>
      </c>
      <c r="Q16" s="94">
        <v>0.2</v>
      </c>
      <c r="R16" s="61">
        <v>0</v>
      </c>
      <c r="S16" s="94">
        <v>0.3</v>
      </c>
      <c r="T16" s="61">
        <v>0</v>
      </c>
      <c r="U16" s="94">
        <v>0.3</v>
      </c>
      <c r="V16" s="61">
        <v>0</v>
      </c>
      <c r="W16" s="94">
        <v>0.2</v>
      </c>
      <c r="X16" s="61" t="s">
        <v>588</v>
      </c>
      <c r="Y16" s="61" t="s">
        <v>589</v>
      </c>
      <c r="Z16" s="63" t="s">
        <v>247</v>
      </c>
      <c r="AA16" s="63" t="s">
        <v>590</v>
      </c>
      <c r="AB16" s="61" t="s">
        <v>591</v>
      </c>
      <c r="AC16" s="61"/>
      <c r="AD16" s="63"/>
      <c r="AE16" s="63" t="s">
        <v>438</v>
      </c>
      <c r="AF16" s="63" t="s">
        <v>438</v>
      </c>
      <c r="AG16" s="63" t="s">
        <v>438</v>
      </c>
      <c r="AH16" s="63" t="s">
        <v>438</v>
      </c>
      <c r="AI16" s="63" t="s">
        <v>438</v>
      </c>
      <c r="AJ16" s="63" t="s">
        <v>438</v>
      </c>
      <c r="AK16" s="63" t="s">
        <v>438</v>
      </c>
      <c r="AL16" s="63" t="s">
        <v>438</v>
      </c>
      <c r="AM16" s="63" t="s">
        <v>438</v>
      </c>
      <c r="AN16" s="63" t="s">
        <v>438</v>
      </c>
      <c r="AO16" s="63"/>
      <c r="AP16" s="87">
        <v>0</v>
      </c>
      <c r="AQ16" s="61" t="s">
        <v>592</v>
      </c>
      <c r="AR16" s="94">
        <v>0.2</v>
      </c>
      <c r="AS16" s="63" t="s">
        <v>44</v>
      </c>
      <c r="AT16" s="61" t="s">
        <v>593</v>
      </c>
    </row>
    <row r="17" spans="1:46" s="3" customFormat="1" ht="135" x14ac:dyDescent="0.25">
      <c r="A17" s="232"/>
      <c r="B17" s="240"/>
      <c r="C17" s="232"/>
      <c r="D17" s="232"/>
      <c r="E17" s="117" t="s">
        <v>147</v>
      </c>
      <c r="F17" s="180"/>
      <c r="G17" s="180"/>
      <c r="H17" s="180"/>
      <c r="I17" s="117" t="s">
        <v>594</v>
      </c>
      <c r="J17" s="117" t="s">
        <v>595</v>
      </c>
      <c r="K17" s="117" t="s">
        <v>588</v>
      </c>
      <c r="L17" s="117" t="s">
        <v>122</v>
      </c>
      <c r="M17" s="117">
        <v>0</v>
      </c>
      <c r="N17" s="119">
        <v>1</v>
      </c>
      <c r="O17" s="120">
        <v>0</v>
      </c>
      <c r="P17" s="117">
        <v>0</v>
      </c>
      <c r="Q17" s="121">
        <v>0.2</v>
      </c>
      <c r="R17" s="117"/>
      <c r="S17" s="121">
        <v>0.3</v>
      </c>
      <c r="T17" s="117">
        <v>0</v>
      </c>
      <c r="U17" s="121">
        <v>0.3</v>
      </c>
      <c r="V17" s="117">
        <v>0</v>
      </c>
      <c r="W17" s="121">
        <v>0.2</v>
      </c>
      <c r="X17" s="117" t="s">
        <v>596</v>
      </c>
      <c r="Y17" s="117" t="s">
        <v>589</v>
      </c>
      <c r="Z17" s="112" t="s">
        <v>247</v>
      </c>
      <c r="AA17" s="112" t="s">
        <v>247</v>
      </c>
      <c r="AB17" s="117" t="s">
        <v>599</v>
      </c>
      <c r="AC17" s="117"/>
      <c r="AD17" s="112" t="s">
        <v>438</v>
      </c>
      <c r="AE17" s="112" t="s">
        <v>438</v>
      </c>
      <c r="AF17" s="112" t="s">
        <v>438</v>
      </c>
      <c r="AG17" s="112" t="s">
        <v>438</v>
      </c>
      <c r="AH17" s="112" t="s">
        <v>438</v>
      </c>
      <c r="AI17" s="112" t="s">
        <v>438</v>
      </c>
      <c r="AJ17" s="112" t="s">
        <v>438</v>
      </c>
      <c r="AK17" s="112" t="s">
        <v>438</v>
      </c>
      <c r="AL17" s="112" t="s">
        <v>438</v>
      </c>
      <c r="AM17" s="112" t="s">
        <v>438</v>
      </c>
      <c r="AN17" s="112" t="s">
        <v>438</v>
      </c>
      <c r="AO17" s="112" t="s">
        <v>438</v>
      </c>
      <c r="AP17" s="120">
        <v>0</v>
      </c>
      <c r="AQ17" s="117" t="s">
        <v>597</v>
      </c>
      <c r="AR17" s="121">
        <v>0.5</v>
      </c>
      <c r="AS17" s="112" t="s">
        <v>44</v>
      </c>
      <c r="AT17" s="117" t="s">
        <v>598</v>
      </c>
    </row>
    <row r="18" spans="1:46" s="3" customFormat="1" ht="75" x14ac:dyDescent="0.25">
      <c r="A18" s="232"/>
      <c r="B18" s="240"/>
      <c r="C18" s="232"/>
      <c r="D18" s="232"/>
      <c r="E18" s="61" t="s">
        <v>148</v>
      </c>
      <c r="F18" s="85"/>
      <c r="G18" s="85"/>
      <c r="H18" s="85"/>
      <c r="I18" s="61" t="s">
        <v>441</v>
      </c>
      <c r="J18" s="61" t="s">
        <v>451</v>
      </c>
      <c r="K18" s="61" t="s">
        <v>0</v>
      </c>
      <c r="L18" s="61" t="s">
        <v>442</v>
      </c>
      <c r="M18" s="94">
        <v>1</v>
      </c>
      <c r="N18" s="92">
        <v>1</v>
      </c>
      <c r="O18" s="87">
        <v>48000000</v>
      </c>
      <c r="P18" s="93">
        <v>13142857.15</v>
      </c>
      <c r="Q18" s="96">
        <v>0.26923076923076922</v>
      </c>
      <c r="R18" s="93">
        <v>13142857.15</v>
      </c>
      <c r="S18" s="96">
        <v>0.26923076923076922</v>
      </c>
      <c r="T18" s="93">
        <v>13142857.15</v>
      </c>
      <c r="U18" s="96">
        <v>0.26923076923076922</v>
      </c>
      <c r="V18" s="93">
        <v>8571428.5500000007</v>
      </c>
      <c r="W18" s="96">
        <v>0.19230769230769232</v>
      </c>
      <c r="X18" s="61" t="s">
        <v>443</v>
      </c>
      <c r="Y18" s="61" t="s">
        <v>444</v>
      </c>
      <c r="Z18" s="63" t="s">
        <v>245</v>
      </c>
      <c r="AA18" s="63" t="s">
        <v>246</v>
      </c>
      <c r="AB18" s="61" t="s">
        <v>470</v>
      </c>
      <c r="AC18" s="61"/>
      <c r="AD18" s="61" t="s">
        <v>438</v>
      </c>
      <c r="AE18" s="61"/>
      <c r="AF18" s="61" t="s">
        <v>438</v>
      </c>
      <c r="AG18" s="61" t="s">
        <v>438</v>
      </c>
      <c r="AH18" s="61"/>
      <c r="AI18" s="61" t="s">
        <v>438</v>
      </c>
      <c r="AJ18" s="61" t="s">
        <v>438</v>
      </c>
      <c r="AK18" s="61"/>
      <c r="AL18" s="61" t="s">
        <v>438</v>
      </c>
      <c r="AM18" s="61" t="s">
        <v>438</v>
      </c>
      <c r="AN18" s="61"/>
      <c r="AO18" s="61" t="s">
        <v>438</v>
      </c>
      <c r="AP18" s="87">
        <v>48000000</v>
      </c>
      <c r="AQ18" s="61" t="s">
        <v>439</v>
      </c>
      <c r="AR18" s="61" t="s">
        <v>440</v>
      </c>
      <c r="AS18" s="63">
        <v>5</v>
      </c>
      <c r="AT18" s="61" t="s">
        <v>280</v>
      </c>
    </row>
    <row r="19" spans="1:46" s="3" customFormat="1" ht="75" x14ac:dyDescent="0.25">
      <c r="A19" s="232"/>
      <c r="B19" s="240"/>
      <c r="C19" s="232"/>
      <c r="D19" s="232"/>
      <c r="E19" s="61" t="s">
        <v>149</v>
      </c>
      <c r="F19" s="85"/>
      <c r="G19" s="85"/>
      <c r="H19" s="85"/>
      <c r="I19" s="61" t="s">
        <v>450</v>
      </c>
      <c r="J19" s="61" t="s">
        <v>452</v>
      </c>
      <c r="K19" s="61" t="s">
        <v>0</v>
      </c>
      <c r="L19" s="61" t="s">
        <v>442</v>
      </c>
      <c r="M19" s="61">
        <v>0</v>
      </c>
      <c r="N19" s="106">
        <v>1</v>
      </c>
      <c r="O19" s="87">
        <v>26000000</v>
      </c>
      <c r="P19" s="90">
        <v>6500000</v>
      </c>
      <c r="Q19" s="94">
        <f>13/52</f>
        <v>0.25</v>
      </c>
      <c r="R19" s="90">
        <v>6500000</v>
      </c>
      <c r="S19" s="94">
        <v>0.25</v>
      </c>
      <c r="T19" s="90">
        <v>6500000</v>
      </c>
      <c r="U19" s="94">
        <v>0.25</v>
      </c>
      <c r="V19" s="90">
        <v>6500000</v>
      </c>
      <c r="W19" s="94">
        <v>0.25</v>
      </c>
      <c r="X19" s="61" t="s">
        <v>445</v>
      </c>
      <c r="Y19" s="61" t="s">
        <v>444</v>
      </c>
      <c r="Z19" s="63" t="s">
        <v>245</v>
      </c>
      <c r="AA19" s="63" t="s">
        <v>246</v>
      </c>
      <c r="AB19" s="61" t="s">
        <v>471</v>
      </c>
      <c r="AC19" s="61"/>
      <c r="AD19" s="61" t="s">
        <v>438</v>
      </c>
      <c r="AE19" s="61"/>
      <c r="AF19" s="61" t="s">
        <v>438</v>
      </c>
      <c r="AG19" s="61" t="s">
        <v>438</v>
      </c>
      <c r="AH19" s="61"/>
      <c r="AI19" s="61" t="s">
        <v>438</v>
      </c>
      <c r="AJ19" s="61" t="s">
        <v>438</v>
      </c>
      <c r="AK19" s="61"/>
      <c r="AL19" s="61" t="s">
        <v>438</v>
      </c>
      <c r="AM19" s="61" t="s">
        <v>438</v>
      </c>
      <c r="AN19" s="61"/>
      <c r="AO19" s="61" t="s">
        <v>438</v>
      </c>
      <c r="AP19" s="87">
        <v>26000000</v>
      </c>
      <c r="AQ19" s="61" t="s">
        <v>439</v>
      </c>
      <c r="AR19" s="61" t="s">
        <v>440</v>
      </c>
      <c r="AS19" s="63">
        <v>5</v>
      </c>
      <c r="AT19" s="61" t="s">
        <v>280</v>
      </c>
    </row>
    <row r="20" spans="1:46" s="3" customFormat="1" ht="150" x14ac:dyDescent="0.25">
      <c r="A20" s="232"/>
      <c r="B20" s="240"/>
      <c r="C20" s="232"/>
      <c r="D20" s="232"/>
      <c r="E20" s="61" t="s">
        <v>150</v>
      </c>
      <c r="F20" s="85"/>
      <c r="G20" s="85"/>
      <c r="H20" s="85"/>
      <c r="I20" s="61" t="s">
        <v>453</v>
      </c>
      <c r="J20" s="61" t="s">
        <v>446</v>
      </c>
      <c r="K20" s="61" t="s">
        <v>0</v>
      </c>
      <c r="L20" s="61" t="s">
        <v>442</v>
      </c>
      <c r="M20" s="95">
        <v>0.5</v>
      </c>
      <c r="N20" s="95">
        <v>0.5</v>
      </c>
      <c r="O20" s="87">
        <v>25000000</v>
      </c>
      <c r="P20" s="87">
        <v>8333333.3399999999</v>
      </c>
      <c r="Q20" s="95">
        <v>0.16666666666666666</v>
      </c>
      <c r="R20" s="87">
        <v>8333333.3399999999</v>
      </c>
      <c r="S20" s="95">
        <v>0.16666666666666666</v>
      </c>
      <c r="T20" s="91">
        <v>8333333.3399999999</v>
      </c>
      <c r="U20" s="95">
        <v>0.16666666666666666</v>
      </c>
      <c r="V20" s="61">
        <v>0</v>
      </c>
      <c r="W20" s="61">
        <v>0</v>
      </c>
      <c r="X20" s="61" t="s">
        <v>447</v>
      </c>
      <c r="Y20" s="61" t="s">
        <v>448</v>
      </c>
      <c r="Z20" s="63" t="s">
        <v>245</v>
      </c>
      <c r="AA20" s="63" t="s">
        <v>246</v>
      </c>
      <c r="AB20" s="61" t="s">
        <v>449</v>
      </c>
      <c r="AC20" s="61"/>
      <c r="AD20" s="61" t="s">
        <v>438</v>
      </c>
      <c r="AE20" s="61"/>
      <c r="AF20" s="61" t="s">
        <v>438</v>
      </c>
      <c r="AG20" s="61" t="s">
        <v>438</v>
      </c>
      <c r="AH20" s="61"/>
      <c r="AI20" s="61" t="s">
        <v>438</v>
      </c>
      <c r="AJ20" s="61" t="s">
        <v>438</v>
      </c>
      <c r="AK20" s="61"/>
      <c r="AL20" s="61" t="s">
        <v>438</v>
      </c>
      <c r="AM20" s="61" t="s">
        <v>438</v>
      </c>
      <c r="AN20" s="61"/>
      <c r="AO20" s="61" t="s">
        <v>438</v>
      </c>
      <c r="AP20" s="87">
        <v>25000000.02</v>
      </c>
      <c r="AQ20" s="61" t="s">
        <v>439</v>
      </c>
      <c r="AR20" s="61" t="s">
        <v>440</v>
      </c>
      <c r="AS20" s="63">
        <v>5</v>
      </c>
      <c r="AT20" s="61" t="s">
        <v>280</v>
      </c>
    </row>
    <row r="21" spans="1:46" s="3" customFormat="1" ht="90" x14ac:dyDescent="0.25">
      <c r="A21" s="232"/>
      <c r="B21" s="240"/>
      <c r="C21" s="232"/>
      <c r="D21" s="232" t="s">
        <v>158</v>
      </c>
      <c r="E21" s="61" t="s">
        <v>151</v>
      </c>
      <c r="F21" s="85"/>
      <c r="G21" s="85"/>
      <c r="H21" s="85"/>
      <c r="I21" s="63" t="s">
        <v>458</v>
      </c>
      <c r="J21" s="63" t="s">
        <v>459</v>
      </c>
      <c r="K21" s="63" t="s">
        <v>0</v>
      </c>
      <c r="L21" s="61" t="s">
        <v>442</v>
      </c>
      <c r="M21" s="99">
        <f>6/32</f>
        <v>0.1875</v>
      </c>
      <c r="N21" s="99">
        <f>26/32</f>
        <v>0.8125</v>
      </c>
      <c r="O21" s="63">
        <v>48000000</v>
      </c>
      <c r="P21" s="63">
        <v>13142857.15</v>
      </c>
      <c r="Q21" s="99">
        <f>7/32</f>
        <v>0.21875</v>
      </c>
      <c r="R21" s="63">
        <v>13142857.15</v>
      </c>
      <c r="S21" s="99">
        <f>7/32</f>
        <v>0.21875</v>
      </c>
      <c r="T21" s="63">
        <v>13142857.15</v>
      </c>
      <c r="U21" s="99">
        <f>7/32</f>
        <v>0.21875</v>
      </c>
      <c r="V21" s="63">
        <v>8571428.5500000007</v>
      </c>
      <c r="W21" s="99">
        <f>5/32</f>
        <v>0.15625</v>
      </c>
      <c r="X21" s="63" t="s">
        <v>454</v>
      </c>
      <c r="Y21" s="63" t="s">
        <v>455</v>
      </c>
      <c r="Z21" s="63" t="s">
        <v>245</v>
      </c>
      <c r="AA21" s="63" t="s">
        <v>246</v>
      </c>
      <c r="AB21" s="63"/>
      <c r="AC21" s="63"/>
      <c r="AD21" s="63" t="s">
        <v>438</v>
      </c>
      <c r="AE21" s="63"/>
      <c r="AF21" s="63" t="s">
        <v>438</v>
      </c>
      <c r="AG21" s="63" t="s">
        <v>438</v>
      </c>
      <c r="AH21" s="63"/>
      <c r="AI21" s="63" t="s">
        <v>438</v>
      </c>
      <c r="AJ21" s="63" t="s">
        <v>438</v>
      </c>
      <c r="AK21" s="63"/>
      <c r="AL21" s="63" t="s">
        <v>438</v>
      </c>
      <c r="AM21" s="63" t="s">
        <v>438</v>
      </c>
      <c r="AN21" s="63"/>
      <c r="AO21" s="63" t="s">
        <v>438</v>
      </c>
      <c r="AP21" s="88">
        <v>48000000</v>
      </c>
      <c r="AQ21" s="63" t="s">
        <v>439</v>
      </c>
      <c r="AR21" s="63" t="s">
        <v>440</v>
      </c>
      <c r="AS21" s="63">
        <v>5</v>
      </c>
      <c r="AT21" s="63" t="s">
        <v>280</v>
      </c>
    </row>
    <row r="22" spans="1:46" s="3" customFormat="1" ht="75" x14ac:dyDescent="0.25">
      <c r="A22" s="232"/>
      <c r="B22" s="240"/>
      <c r="C22" s="232"/>
      <c r="D22" s="232"/>
      <c r="E22" s="61" t="s">
        <v>152</v>
      </c>
      <c r="F22" s="85"/>
      <c r="G22" s="85"/>
      <c r="H22" s="85"/>
      <c r="I22" s="63" t="s">
        <v>460</v>
      </c>
      <c r="J22" s="63" t="s">
        <v>461</v>
      </c>
      <c r="K22" s="63" t="s">
        <v>0</v>
      </c>
      <c r="L22" s="63" t="s">
        <v>442</v>
      </c>
      <c r="M22" s="63">
        <v>0</v>
      </c>
      <c r="N22" s="98">
        <v>1</v>
      </c>
      <c r="O22" s="63">
        <v>15000000</v>
      </c>
      <c r="P22" s="63">
        <v>3750000</v>
      </c>
      <c r="Q22" s="98">
        <v>0.25</v>
      </c>
      <c r="R22" s="63">
        <v>3750000</v>
      </c>
      <c r="S22" s="98">
        <v>0.25</v>
      </c>
      <c r="T22" s="63">
        <v>3750000</v>
      </c>
      <c r="U22" s="98">
        <v>0.25</v>
      </c>
      <c r="V22" s="63">
        <v>3750000</v>
      </c>
      <c r="W22" s="98">
        <v>0.25</v>
      </c>
      <c r="X22" s="63" t="s">
        <v>456</v>
      </c>
      <c r="Y22" s="63" t="s">
        <v>457</v>
      </c>
      <c r="Z22" s="63" t="s">
        <v>245</v>
      </c>
      <c r="AA22" s="63" t="s">
        <v>246</v>
      </c>
      <c r="AB22" s="63"/>
      <c r="AC22" s="63"/>
      <c r="AD22" s="63" t="s">
        <v>438</v>
      </c>
      <c r="AE22" s="63"/>
      <c r="AF22" s="63" t="s">
        <v>438</v>
      </c>
      <c r="AG22" s="63" t="s">
        <v>438</v>
      </c>
      <c r="AH22" s="63"/>
      <c r="AI22" s="63" t="s">
        <v>438</v>
      </c>
      <c r="AJ22" s="63" t="s">
        <v>438</v>
      </c>
      <c r="AK22" s="63"/>
      <c r="AL22" s="63" t="s">
        <v>438</v>
      </c>
      <c r="AM22" s="63" t="s">
        <v>438</v>
      </c>
      <c r="AN22" s="63"/>
      <c r="AO22" s="63" t="s">
        <v>438</v>
      </c>
      <c r="AP22" s="88">
        <v>15000000</v>
      </c>
      <c r="AQ22" s="63" t="s">
        <v>439</v>
      </c>
      <c r="AR22" s="63" t="s">
        <v>440</v>
      </c>
      <c r="AS22" s="63">
        <v>5</v>
      </c>
      <c r="AT22" s="63" t="s">
        <v>280</v>
      </c>
    </row>
    <row r="23" spans="1:46" s="3" customFormat="1" ht="120" x14ac:dyDescent="0.25">
      <c r="A23" s="232"/>
      <c r="B23" s="240"/>
      <c r="C23" s="232"/>
      <c r="D23" s="232" t="s">
        <v>159</v>
      </c>
      <c r="E23" s="232" t="s">
        <v>153</v>
      </c>
      <c r="F23" s="85"/>
      <c r="G23" s="85"/>
      <c r="H23" s="85"/>
      <c r="I23" s="60" t="s">
        <v>275</v>
      </c>
      <c r="J23" s="60" t="s">
        <v>283</v>
      </c>
      <c r="K23" s="63" t="s">
        <v>0</v>
      </c>
      <c r="L23" s="63" t="s">
        <v>276</v>
      </c>
      <c r="M23" s="63">
        <v>10</v>
      </c>
      <c r="N23" s="63">
        <v>106</v>
      </c>
      <c r="O23" s="63">
        <v>2014000</v>
      </c>
      <c r="P23" s="63">
        <v>503500</v>
      </c>
      <c r="Q23" s="63">
        <v>26</v>
      </c>
      <c r="R23" s="63">
        <v>503500</v>
      </c>
      <c r="S23" s="63">
        <v>26</v>
      </c>
      <c r="T23" s="63">
        <v>503500</v>
      </c>
      <c r="U23" s="63">
        <v>26</v>
      </c>
      <c r="V23" s="63">
        <v>503500</v>
      </c>
      <c r="W23" s="63">
        <v>26</v>
      </c>
      <c r="X23" s="63" t="s">
        <v>277</v>
      </c>
      <c r="Y23" s="63" t="s">
        <v>278</v>
      </c>
      <c r="Z23" s="63" t="s">
        <v>245</v>
      </c>
      <c r="AA23" s="63" t="s">
        <v>244</v>
      </c>
      <c r="AB23" s="103" t="s">
        <v>279</v>
      </c>
      <c r="AC23" s="103"/>
      <c r="AD23" s="103"/>
      <c r="AE23" s="103"/>
      <c r="AF23" s="103"/>
      <c r="AG23" s="103"/>
      <c r="AH23" s="103"/>
      <c r="AI23" s="103"/>
      <c r="AJ23" s="103"/>
      <c r="AK23" s="103"/>
      <c r="AL23" s="103"/>
      <c r="AM23" s="103"/>
      <c r="AN23" s="103"/>
      <c r="AO23" s="103"/>
      <c r="AP23" s="104">
        <v>2014000</v>
      </c>
      <c r="AQ23" s="103" t="s">
        <v>464</v>
      </c>
      <c r="AR23" s="105" t="s">
        <v>465</v>
      </c>
      <c r="AS23" s="105">
        <v>4</v>
      </c>
      <c r="AT23" s="103" t="s">
        <v>280</v>
      </c>
    </row>
    <row r="24" spans="1:46" s="3" customFormat="1" ht="90" x14ac:dyDescent="0.25">
      <c r="A24" s="232"/>
      <c r="B24" s="240"/>
      <c r="C24" s="232"/>
      <c r="D24" s="232"/>
      <c r="E24" s="232"/>
      <c r="F24" s="85"/>
      <c r="G24" s="85"/>
      <c r="H24" s="85"/>
      <c r="I24" s="60" t="s">
        <v>281</v>
      </c>
      <c r="J24" s="60" t="s">
        <v>284</v>
      </c>
      <c r="K24" s="63" t="s">
        <v>0</v>
      </c>
      <c r="L24" s="63" t="s">
        <v>276</v>
      </c>
      <c r="M24" s="63">
        <v>15</v>
      </c>
      <c r="N24" s="63">
        <v>36</v>
      </c>
      <c r="O24" s="63">
        <v>234000</v>
      </c>
      <c r="P24" s="63">
        <v>58500</v>
      </c>
      <c r="Q24" s="63">
        <v>9</v>
      </c>
      <c r="R24" s="63">
        <v>58500</v>
      </c>
      <c r="S24" s="63">
        <v>9</v>
      </c>
      <c r="T24" s="63">
        <v>58500</v>
      </c>
      <c r="U24" s="63">
        <v>9</v>
      </c>
      <c r="V24" s="63">
        <v>58500</v>
      </c>
      <c r="W24" s="63">
        <v>9</v>
      </c>
      <c r="X24" s="63" t="s">
        <v>282</v>
      </c>
      <c r="Y24" s="63" t="s">
        <v>278</v>
      </c>
      <c r="Z24" s="63" t="s">
        <v>245</v>
      </c>
      <c r="AA24" s="63" t="s">
        <v>244</v>
      </c>
      <c r="AB24" s="103" t="s">
        <v>468</v>
      </c>
      <c r="AC24" s="103"/>
      <c r="AD24" s="103"/>
      <c r="AE24" s="103"/>
      <c r="AF24" s="103"/>
      <c r="AG24" s="103"/>
      <c r="AH24" s="103"/>
      <c r="AI24" s="103"/>
      <c r="AJ24" s="103"/>
      <c r="AK24" s="103"/>
      <c r="AL24" s="103"/>
      <c r="AM24" s="103"/>
      <c r="AN24" s="103"/>
      <c r="AO24" s="103"/>
      <c r="AP24" s="104">
        <v>234000</v>
      </c>
      <c r="AQ24" s="103" t="s">
        <v>464</v>
      </c>
      <c r="AR24" s="103" t="s">
        <v>465</v>
      </c>
      <c r="AS24" s="103">
        <v>4</v>
      </c>
      <c r="AT24" s="103" t="s">
        <v>280</v>
      </c>
    </row>
    <row r="25" spans="1:46" s="24" customFormat="1" ht="60" x14ac:dyDescent="0.25">
      <c r="A25" s="232"/>
      <c r="B25" s="240"/>
      <c r="C25" s="232"/>
      <c r="D25" s="232"/>
      <c r="E25" s="232" t="s">
        <v>154</v>
      </c>
      <c r="F25" s="86"/>
      <c r="G25" s="86"/>
      <c r="H25" s="86"/>
      <c r="I25" s="60" t="s">
        <v>285</v>
      </c>
      <c r="J25" s="60" t="s">
        <v>286</v>
      </c>
      <c r="K25" s="63" t="s">
        <v>0</v>
      </c>
      <c r="L25" s="63" t="s">
        <v>276</v>
      </c>
      <c r="M25" s="63">
        <v>10</v>
      </c>
      <c r="N25" s="63">
        <v>12</v>
      </c>
      <c r="O25" s="63">
        <v>1068000</v>
      </c>
      <c r="P25" s="63">
        <v>267000</v>
      </c>
      <c r="Q25" s="63">
        <v>3</v>
      </c>
      <c r="R25" s="63">
        <v>267000</v>
      </c>
      <c r="S25" s="63">
        <v>3</v>
      </c>
      <c r="T25" s="63">
        <v>267000</v>
      </c>
      <c r="U25" s="63">
        <v>3</v>
      </c>
      <c r="V25" s="63">
        <v>267000</v>
      </c>
      <c r="W25" s="63">
        <v>3</v>
      </c>
      <c r="X25" s="63" t="s">
        <v>287</v>
      </c>
      <c r="Y25" s="63" t="s">
        <v>288</v>
      </c>
      <c r="Z25" s="190" t="s">
        <v>245</v>
      </c>
      <c r="AA25" s="190" t="s">
        <v>244</v>
      </c>
      <c r="AB25" s="103" t="s">
        <v>466</v>
      </c>
      <c r="AC25" s="135"/>
      <c r="AD25" s="135" t="s">
        <v>414</v>
      </c>
      <c r="AE25" s="135" t="s">
        <v>414</v>
      </c>
      <c r="AF25" s="135" t="s">
        <v>414</v>
      </c>
      <c r="AG25" s="135" t="s">
        <v>414</v>
      </c>
      <c r="AH25" s="135" t="s">
        <v>414</v>
      </c>
      <c r="AI25" s="135" t="s">
        <v>414</v>
      </c>
      <c r="AJ25" s="135" t="s">
        <v>414</v>
      </c>
      <c r="AK25" s="135" t="s">
        <v>414</v>
      </c>
      <c r="AL25" s="135" t="s">
        <v>414</v>
      </c>
      <c r="AM25" s="135" t="s">
        <v>414</v>
      </c>
      <c r="AN25" s="135" t="s">
        <v>414</v>
      </c>
      <c r="AO25" s="135" t="s">
        <v>414</v>
      </c>
      <c r="AP25" s="181">
        <f>+O25</f>
        <v>1068000</v>
      </c>
      <c r="AQ25" s="103" t="s">
        <v>469</v>
      </c>
      <c r="AR25" s="103" t="s">
        <v>465</v>
      </c>
      <c r="AS25" s="103">
        <v>4</v>
      </c>
      <c r="AT25" s="103" t="s">
        <v>280</v>
      </c>
    </row>
    <row r="26" spans="1:46" s="24" customFormat="1" ht="45" x14ac:dyDescent="0.25">
      <c r="A26" s="232"/>
      <c r="B26" s="240"/>
      <c r="C26" s="232"/>
      <c r="D26" s="232"/>
      <c r="E26" s="232"/>
      <c r="F26" s="86"/>
      <c r="G26" s="86"/>
      <c r="H26" s="86"/>
      <c r="I26" s="60" t="s">
        <v>289</v>
      </c>
      <c r="J26" s="60" t="s">
        <v>290</v>
      </c>
      <c r="K26" s="63" t="s">
        <v>291</v>
      </c>
      <c r="L26" s="63" t="s">
        <v>292</v>
      </c>
      <c r="M26" s="63">
        <v>13</v>
      </c>
      <c r="N26" s="63">
        <v>20</v>
      </c>
      <c r="O26" s="63">
        <v>3302400</v>
      </c>
      <c r="P26" s="63">
        <v>825600</v>
      </c>
      <c r="Q26" s="63">
        <v>6</v>
      </c>
      <c r="R26" s="63">
        <v>825600</v>
      </c>
      <c r="S26" s="63">
        <v>6</v>
      </c>
      <c r="T26" s="63">
        <v>825600</v>
      </c>
      <c r="U26" s="63">
        <v>6</v>
      </c>
      <c r="V26" s="63">
        <v>825600</v>
      </c>
      <c r="W26" s="63">
        <v>6</v>
      </c>
      <c r="X26" s="63" t="s">
        <v>293</v>
      </c>
      <c r="Y26" s="63" t="s">
        <v>294</v>
      </c>
      <c r="Z26" s="191"/>
      <c r="AA26" s="191"/>
      <c r="AB26" s="103" t="s">
        <v>467</v>
      </c>
      <c r="AC26" s="135"/>
      <c r="AD26" s="135" t="s">
        <v>414</v>
      </c>
      <c r="AE26" s="135" t="s">
        <v>414</v>
      </c>
      <c r="AF26" s="135" t="s">
        <v>414</v>
      </c>
      <c r="AG26" s="135" t="s">
        <v>414</v>
      </c>
      <c r="AH26" s="135" t="s">
        <v>414</v>
      </c>
      <c r="AI26" s="135" t="s">
        <v>414</v>
      </c>
      <c r="AJ26" s="135" t="s">
        <v>414</v>
      </c>
      <c r="AK26" s="135" t="s">
        <v>414</v>
      </c>
      <c r="AL26" s="135" t="s">
        <v>414</v>
      </c>
      <c r="AM26" s="135" t="s">
        <v>414</v>
      </c>
      <c r="AN26" s="135" t="s">
        <v>414</v>
      </c>
      <c r="AO26" s="135" t="s">
        <v>414</v>
      </c>
      <c r="AP26" s="181">
        <f>+O26</f>
        <v>3302400</v>
      </c>
      <c r="AQ26" s="103" t="s">
        <v>464</v>
      </c>
      <c r="AR26" s="103" t="s">
        <v>465</v>
      </c>
      <c r="AS26" s="103">
        <v>4</v>
      </c>
      <c r="AT26" s="103" t="s">
        <v>280</v>
      </c>
    </row>
    <row r="27" spans="1:46" s="3" customFormat="1" ht="78" customHeight="1" x14ac:dyDescent="0.25">
      <c r="A27" s="232"/>
      <c r="B27" s="240"/>
      <c r="C27" s="232"/>
      <c r="D27" s="60" t="s">
        <v>160</v>
      </c>
      <c r="E27" s="61" t="s">
        <v>161</v>
      </c>
      <c r="F27" s="85"/>
      <c r="G27" s="85"/>
      <c r="H27" s="85"/>
      <c r="I27" s="63" t="s">
        <v>450</v>
      </c>
      <c r="J27" s="63" t="s">
        <v>452</v>
      </c>
      <c r="K27" s="63" t="s">
        <v>0</v>
      </c>
      <c r="L27" s="63" t="s">
        <v>442</v>
      </c>
      <c r="M27" s="63">
        <v>0</v>
      </c>
      <c r="N27" s="98">
        <v>1</v>
      </c>
      <c r="O27" s="63">
        <v>26000000</v>
      </c>
      <c r="P27" s="63">
        <v>6500000</v>
      </c>
      <c r="Q27" s="98">
        <v>0.25</v>
      </c>
      <c r="R27" s="63">
        <v>6500000</v>
      </c>
      <c r="S27" s="98">
        <v>0.25</v>
      </c>
      <c r="T27" s="63">
        <v>6500000</v>
      </c>
      <c r="U27" s="98">
        <v>0.25</v>
      </c>
      <c r="V27" s="63">
        <v>6500000</v>
      </c>
      <c r="W27" s="98">
        <v>0.25</v>
      </c>
      <c r="X27" s="63" t="s">
        <v>445</v>
      </c>
      <c r="Y27" s="63" t="s">
        <v>444</v>
      </c>
      <c r="Z27" s="63" t="s">
        <v>245</v>
      </c>
      <c r="AA27" s="63" t="s">
        <v>246</v>
      </c>
      <c r="AB27" s="63" t="s">
        <v>466</v>
      </c>
      <c r="AC27" s="63"/>
      <c r="AD27" s="63" t="s">
        <v>438</v>
      </c>
      <c r="AE27" s="63"/>
      <c r="AF27" s="63" t="s">
        <v>438</v>
      </c>
      <c r="AG27" s="63" t="s">
        <v>438</v>
      </c>
      <c r="AH27" s="63"/>
      <c r="AI27" s="63" t="s">
        <v>438</v>
      </c>
      <c r="AJ27" s="63" t="s">
        <v>438</v>
      </c>
      <c r="AK27" s="63"/>
      <c r="AL27" s="63" t="s">
        <v>438</v>
      </c>
      <c r="AM27" s="63" t="s">
        <v>438</v>
      </c>
      <c r="AN27" s="63"/>
      <c r="AO27" s="63" t="s">
        <v>438</v>
      </c>
      <c r="AP27" s="88">
        <v>26000000</v>
      </c>
      <c r="AQ27" s="63" t="s">
        <v>462</v>
      </c>
      <c r="AR27" s="63" t="s">
        <v>463</v>
      </c>
      <c r="AS27" s="63">
        <v>5</v>
      </c>
      <c r="AT27" s="63" t="s">
        <v>280</v>
      </c>
    </row>
    <row r="28" spans="1:46" x14ac:dyDescent="0.25">
      <c r="D28" s="8"/>
    </row>
    <row r="29" spans="1:46" ht="52.5" customHeight="1" x14ac:dyDescent="0.25"/>
    <row r="30" spans="1:46" ht="48" customHeight="1" x14ac:dyDescent="0.25"/>
    <row r="31" spans="1:46" x14ac:dyDescent="0.25">
      <c r="L31" s="192" t="s">
        <v>702</v>
      </c>
      <c r="M31" s="192"/>
      <c r="N31" s="192"/>
    </row>
    <row r="32" spans="1:46" x14ac:dyDescent="0.25">
      <c r="L32" s="193" t="s">
        <v>703</v>
      </c>
      <c r="M32" s="193"/>
      <c r="N32" s="193"/>
    </row>
  </sheetData>
  <mergeCells count="77">
    <mergeCell ref="E23:E24"/>
    <mergeCell ref="E25:E26"/>
    <mergeCell ref="D23:D26"/>
    <mergeCell ref="A1:AT1"/>
    <mergeCell ref="AQ12:AQ13"/>
    <mergeCell ref="AT12:AT13"/>
    <mergeCell ref="N11:W11"/>
    <mergeCell ref="N12:N13"/>
    <mergeCell ref="O12:O13"/>
    <mergeCell ref="A14:A27"/>
    <mergeCell ref="B14:B27"/>
    <mergeCell ref="AB9:AC10"/>
    <mergeCell ref="B7:AT7"/>
    <mergeCell ref="D15:D20"/>
    <mergeCell ref="D21:D22"/>
    <mergeCell ref="C14:C27"/>
    <mergeCell ref="AQ9:AT9"/>
    <mergeCell ref="Y9:Y10"/>
    <mergeCell ref="Z9:Z10"/>
    <mergeCell ref="C8:AT8"/>
    <mergeCell ref="A9:A10"/>
    <mergeCell ref="B9:B10"/>
    <mergeCell ref="C9:C10"/>
    <mergeCell ref="D9:D10"/>
    <mergeCell ref="E9:E10"/>
    <mergeCell ref="F9:F10"/>
    <mergeCell ref="G9:G10"/>
    <mergeCell ref="AA9:AA10"/>
    <mergeCell ref="H9:H10"/>
    <mergeCell ref="X11:X13"/>
    <mergeCell ref="Y11:Y13"/>
    <mergeCell ref="P12:Q12"/>
    <mergeCell ref="A2:AT2"/>
    <mergeCell ref="A4:AT4"/>
    <mergeCell ref="B5:AT5"/>
    <mergeCell ref="B6:K6"/>
    <mergeCell ref="I9:I10"/>
    <mergeCell ref="AD9:AO10"/>
    <mergeCell ref="J9:J10"/>
    <mergeCell ref="K9:K10"/>
    <mergeCell ref="L9:L10"/>
    <mergeCell ref="M9:M10"/>
    <mergeCell ref="N9:W10"/>
    <mergeCell ref="X9:X10"/>
    <mergeCell ref="AP9:AP10"/>
    <mergeCell ref="V12:W12"/>
    <mergeCell ref="M11:M13"/>
    <mergeCell ref="AD12:AF12"/>
    <mergeCell ref="AQ11:AT11"/>
    <mergeCell ref="A11:A13"/>
    <mergeCell ref="B11:B13"/>
    <mergeCell ref="C11:C13"/>
    <mergeCell ref="D11:D13"/>
    <mergeCell ref="E11:E13"/>
    <mergeCell ref="F11:F13"/>
    <mergeCell ref="G11:G13"/>
    <mergeCell ref="H11:H13"/>
    <mergeCell ref="I11:I13"/>
    <mergeCell ref="J11:J13"/>
    <mergeCell ref="K11:K13"/>
    <mergeCell ref="L11:L13"/>
    <mergeCell ref="Z25:Z26"/>
    <mergeCell ref="AA25:AA26"/>
    <mergeCell ref="L31:N31"/>
    <mergeCell ref="L32:N32"/>
    <mergeCell ref="AR12:AS12"/>
    <mergeCell ref="Z11:Z13"/>
    <mergeCell ref="AA11:AA13"/>
    <mergeCell ref="AB11:AB13"/>
    <mergeCell ref="AC11:AC13"/>
    <mergeCell ref="AG12:AI12"/>
    <mergeCell ref="AJ12:AL12"/>
    <mergeCell ref="AM12:AO12"/>
    <mergeCell ref="AD11:AO11"/>
    <mergeCell ref="AP11:AP13"/>
    <mergeCell ref="R12:S12"/>
    <mergeCell ref="T12:U12"/>
  </mergeCells>
  <dataValidations xWindow="1044" yWindow="250" count="27">
    <dataValidation allowBlank="1" showInputMessage="1" showErrorMessage="1" promptTitle="Acciones de mitigación:" prompt="Incluya acciones de prevención para la reducción de ocurrencia de riesgos" sqref="AT12"/>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Meta:" prompt="Constituye la expresión concreta y cuantificable de los productos previamente definidos. " sqref="N11"/>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Trimestre 1:" prompt="Enero, Febrero, Marzo_x000a_" sqref="AD12:AF12"/>
    <dataValidation allowBlank="1" showInputMessage="1" showErrorMessage="1" promptTitle="Trimestre 2:" prompt="Abril, Mayo, Junio" sqref="AG12:AI12"/>
    <dataValidation allowBlank="1" showInputMessage="1" showErrorMessage="1" promptTitle="Trimestre 4:" prompt="Julio, Agosto, Septiembre" sqref="AJ12:AL12"/>
    <dataValidation allowBlank="1" showInputMessage="1" showErrorMessage="1" promptTitle="Trimestre 4:" prompt="Octubre, Noviembre, Diciembre" sqref="AM12:AO12"/>
    <dataValidation allowBlank="1" showInputMessage="1" showErrorMessage="1" promptTitle="Actividades generales: " prompt="Contemple en este espacio, las principales actividades que deberán ser realizadas para el cumplimiento del producto._x000a_" sqref="AB11:AB13 AC11"/>
    <dataValidation allowBlank="1" showInputMessage="1" showErrorMessage="1" promptTitle="Responsable(s) Solidario(s):" prompt="Incluya los responsables que están involucrados con el logro del producto_x000a_" sqref="AA11:AA13"/>
    <dataValidation allowBlank="1" showInputMessage="1" showErrorMessage="1" promptTitle="Responsable Primario:" prompt="Incluya los responsables directos del logro del producto_x000a_" sqref="Z11:Z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Resultado:" prompt="Indique el resultado del PEI " sqref="A11 C11:D11"/>
    <dataValidation allowBlank="1" showInputMessage="1" showErrorMessage="1" promptTitle="Indicador del producto:" prompt="Es una herramienta de medición del producto. Sólo mide, no opina." sqref="L11:L13"/>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F11:F13 G11:H11"/>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Descripción del producto: " prompt="Breve detalle del producto." sqref="J11:J13"/>
    <dataValidation allowBlank="1" showInputMessage="1" showErrorMessage="1" promptTitle="Beneficiario:" prompt="Persona o entidad a quien va dirigido el producto. " sqref="K11:K13"/>
    <dataValidation allowBlank="1" showInputMessage="1" showErrorMessage="1" promptTitle="Línea base:" prompt="Valor presente del producto._x000a__x000a__x000a_" sqref="M11:M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Title="Resultado esperado del producto" prompt="Indique qué se espera alcanzar con el logro del producto" sqref="X11:X13"/>
    <dataValidation allowBlank="1" showInputMessage="1" showErrorMessage="1" prompt="Incluir aqui apuesta dependiente del área estratégica del PEI_x000a_" sqref="C8"/>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s>
  <pageMargins left="0.31496062992125984" right="0.31496062992125984" top="0.74803149606299213" bottom="0.74803149606299213" header="0.31496062992125984" footer="0.31496062992125984"/>
  <pageSetup paperSize="5" scale="2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view="pageBreakPreview" zoomScale="50" zoomScaleNormal="60" zoomScaleSheetLayoutView="50" workbookViewId="0">
      <selection activeCell="A25" sqref="A25:XFD27"/>
    </sheetView>
  </sheetViews>
  <sheetFormatPr baseColWidth="10" defaultColWidth="11.42578125" defaultRowHeight="15" x14ac:dyDescent="0.25"/>
  <cols>
    <col min="1" max="1" width="26.42578125" style="2" bestFit="1" customWidth="1"/>
    <col min="2" max="2" width="20.140625" style="2" customWidth="1"/>
    <col min="3" max="3" width="19" style="2" customWidth="1"/>
    <col min="4" max="4" width="17.42578125" style="2" customWidth="1"/>
    <col min="5" max="5" width="31" style="3" customWidth="1"/>
    <col min="6" max="8" width="0" style="2" hidden="1" customWidth="1"/>
    <col min="9" max="9" width="26.7109375" style="10" customWidth="1"/>
    <col min="10" max="10" width="25" style="10" bestFit="1" customWidth="1"/>
    <col min="11" max="11" width="12.5703125" style="4" bestFit="1" customWidth="1"/>
    <col min="12" max="12" width="18.7109375" style="2" bestFit="1" customWidth="1"/>
    <col min="13" max="14" width="11.42578125" style="2"/>
    <col min="15" max="15" width="13.7109375" style="2" bestFit="1" customWidth="1"/>
    <col min="16" max="16" width="12.7109375" style="2" bestFit="1" customWidth="1"/>
    <col min="17" max="17" width="11.42578125" style="2"/>
    <col min="18" max="18" width="12.7109375" style="2" bestFit="1" customWidth="1"/>
    <col min="19" max="19" width="11.42578125" style="2"/>
    <col min="20" max="20" width="12.7109375" style="2" bestFit="1" customWidth="1"/>
    <col min="21" max="21" width="11.42578125" style="2"/>
    <col min="22" max="22" width="12.7109375" style="2" bestFit="1" customWidth="1"/>
    <col min="23" max="23" width="11.42578125" style="2"/>
    <col min="24" max="24" width="27" style="2" customWidth="1"/>
    <col min="25" max="25" width="22.42578125" style="2" bestFit="1" customWidth="1"/>
    <col min="26" max="26" width="22.5703125" style="2" bestFit="1" customWidth="1"/>
    <col min="27" max="27" width="23.42578125" style="2" customWidth="1"/>
    <col min="28" max="28" width="26.42578125" style="2" customWidth="1"/>
    <col min="29" max="29" width="21.140625" style="2" hidden="1" customWidth="1"/>
    <col min="30" max="30" width="2.42578125" style="2" bestFit="1" customWidth="1"/>
    <col min="31" max="31" width="2.28515625" style="2" bestFit="1" customWidth="1"/>
    <col min="32" max="32" width="3.28515625" style="2" bestFit="1" customWidth="1"/>
    <col min="33" max="33" width="2.5703125" style="2" bestFit="1" customWidth="1"/>
    <col min="34" max="34" width="3.28515625" style="2" bestFit="1" customWidth="1"/>
    <col min="35" max="36" width="2.140625" style="2" bestFit="1" customWidth="1"/>
    <col min="37" max="37" width="2.5703125" style="2" bestFit="1" customWidth="1"/>
    <col min="38" max="38" width="2.28515625" style="2" bestFit="1" customWidth="1"/>
    <col min="39" max="41" width="2.7109375" style="2" bestFit="1" customWidth="1"/>
    <col min="42" max="42" width="23.42578125" style="2" customWidth="1"/>
    <col min="43" max="43" width="21" style="2" customWidth="1"/>
    <col min="44" max="44" width="14.7109375" style="2" customWidth="1"/>
    <col min="45" max="45" width="14.28515625" style="2" customWidth="1"/>
    <col min="46" max="46" width="25.7109375" style="2" customWidth="1"/>
    <col min="47" max="16384" width="11.42578125" style="2"/>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1" customFormat="1" ht="18.75" x14ac:dyDescent="0.3">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7" customFormat="1" ht="18.75" customHeight="1" x14ac:dyDescent="0.25">
      <c r="A6" s="56" t="s">
        <v>89</v>
      </c>
      <c r="B6" s="217" t="s">
        <v>175</v>
      </c>
      <c r="C6" s="217"/>
      <c r="D6" s="217"/>
      <c r="E6" s="217"/>
      <c r="F6" s="217"/>
      <c r="G6" s="217"/>
      <c r="H6" s="217"/>
      <c r="I6" s="217"/>
      <c r="J6" s="217"/>
      <c r="K6" s="21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row>
    <row r="7" spans="1:46" s="7" customFormat="1" ht="18.75" x14ac:dyDescent="0.25">
      <c r="A7" s="56" t="s">
        <v>90</v>
      </c>
      <c r="B7" s="217" t="s">
        <v>190</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45" x14ac:dyDescent="0.25">
      <c r="A8" s="64" t="s">
        <v>4</v>
      </c>
      <c r="B8" s="55"/>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1"/>
    </row>
    <row r="9" spans="1:46" ht="15.75" hidden="1" x14ac:dyDescent="0.25">
      <c r="A9" s="219">
        <v>1</v>
      </c>
      <c r="B9" s="218">
        <v>2</v>
      </c>
      <c r="C9" s="218">
        <v>3</v>
      </c>
      <c r="D9" s="218">
        <v>4</v>
      </c>
      <c r="E9" s="243">
        <v>5</v>
      </c>
      <c r="F9" s="218">
        <v>6</v>
      </c>
      <c r="G9" s="218">
        <v>7</v>
      </c>
      <c r="H9" s="218">
        <v>8</v>
      </c>
      <c r="I9" s="245">
        <v>6</v>
      </c>
      <c r="J9" s="248">
        <v>7</v>
      </c>
      <c r="K9" s="197">
        <v>8</v>
      </c>
      <c r="L9" s="222">
        <v>9</v>
      </c>
      <c r="M9" s="222">
        <v>10</v>
      </c>
      <c r="N9" s="220">
        <v>11</v>
      </c>
      <c r="O9" s="221"/>
      <c r="P9" s="221"/>
      <c r="Q9" s="221"/>
      <c r="R9" s="221"/>
      <c r="S9" s="221"/>
      <c r="T9" s="221"/>
      <c r="U9" s="221"/>
      <c r="V9" s="221"/>
      <c r="W9" s="221"/>
      <c r="X9" s="222">
        <v>12</v>
      </c>
      <c r="Y9" s="222">
        <v>13</v>
      </c>
      <c r="Z9" s="222">
        <v>14</v>
      </c>
      <c r="AA9" s="222">
        <v>15</v>
      </c>
      <c r="AB9" s="220">
        <v>16</v>
      </c>
      <c r="AC9" s="241"/>
      <c r="AD9" s="220">
        <v>17</v>
      </c>
      <c r="AE9" s="221"/>
      <c r="AF9" s="221"/>
      <c r="AG9" s="221"/>
      <c r="AH9" s="221"/>
      <c r="AI9" s="221"/>
      <c r="AJ9" s="221"/>
      <c r="AK9" s="221"/>
      <c r="AL9" s="221"/>
      <c r="AM9" s="221"/>
      <c r="AN9" s="221"/>
      <c r="AO9" s="221"/>
      <c r="AP9" s="222">
        <v>18</v>
      </c>
      <c r="AQ9" s="227">
        <v>19</v>
      </c>
      <c r="AR9" s="228"/>
      <c r="AS9" s="228"/>
      <c r="AT9" s="229"/>
    </row>
    <row r="10" spans="1:46" ht="15.75" hidden="1" x14ac:dyDescent="0.25">
      <c r="A10" s="219"/>
      <c r="B10" s="219"/>
      <c r="C10" s="219"/>
      <c r="D10" s="219"/>
      <c r="E10" s="244"/>
      <c r="F10" s="219"/>
      <c r="G10" s="219"/>
      <c r="H10" s="219"/>
      <c r="I10" s="246"/>
      <c r="J10" s="249"/>
      <c r="K10" s="250"/>
      <c r="L10" s="223"/>
      <c r="M10" s="224"/>
      <c r="N10" s="202"/>
      <c r="O10" s="203"/>
      <c r="P10" s="203"/>
      <c r="Q10" s="203"/>
      <c r="R10" s="203"/>
      <c r="S10" s="203"/>
      <c r="T10" s="203"/>
      <c r="U10" s="203"/>
      <c r="V10" s="203"/>
      <c r="W10" s="203"/>
      <c r="X10" s="224"/>
      <c r="Y10" s="224"/>
      <c r="Z10" s="223"/>
      <c r="AA10" s="223"/>
      <c r="AB10" s="202"/>
      <c r="AC10" s="242"/>
      <c r="AD10" s="202"/>
      <c r="AE10" s="203"/>
      <c r="AF10" s="203"/>
      <c r="AG10" s="203"/>
      <c r="AH10" s="203"/>
      <c r="AI10" s="203"/>
      <c r="AJ10" s="203"/>
      <c r="AK10" s="203"/>
      <c r="AL10" s="203"/>
      <c r="AM10" s="203"/>
      <c r="AN10" s="203"/>
      <c r="AO10" s="203"/>
      <c r="AP10" s="224"/>
      <c r="AQ10" s="202" t="s">
        <v>5</v>
      </c>
      <c r="AR10" s="203"/>
      <c r="AS10" s="203"/>
      <c r="AT10" s="204"/>
    </row>
    <row r="11" spans="1:46" s="6" customFormat="1" ht="15" customHeight="1" x14ac:dyDescent="0.25">
      <c r="A11" s="205" t="s">
        <v>83</v>
      </c>
      <c r="B11" s="197" t="s">
        <v>6</v>
      </c>
      <c r="C11" s="207" t="s">
        <v>7</v>
      </c>
      <c r="D11" s="209" t="s">
        <v>8</v>
      </c>
      <c r="E11" s="196" t="s">
        <v>163</v>
      </c>
      <c r="F11" s="197" t="s">
        <v>9</v>
      </c>
      <c r="G11" s="197" t="s">
        <v>10</v>
      </c>
      <c r="H11" s="197" t="s">
        <v>11</v>
      </c>
      <c r="I11" s="196" t="s">
        <v>12</v>
      </c>
      <c r="J11" s="197" t="s">
        <v>92</v>
      </c>
      <c r="K11" s="197" t="s">
        <v>13</v>
      </c>
      <c r="L11" s="196" t="s">
        <v>93</v>
      </c>
      <c r="M11" s="196" t="s">
        <v>94</v>
      </c>
      <c r="N11" s="209" t="s">
        <v>14</v>
      </c>
      <c r="O11" s="236"/>
      <c r="P11" s="236"/>
      <c r="Q11" s="236"/>
      <c r="R11" s="236"/>
      <c r="S11" s="236"/>
      <c r="T11" s="236"/>
      <c r="U11" s="236"/>
      <c r="V11" s="236"/>
      <c r="W11" s="207"/>
      <c r="X11" s="211" t="s">
        <v>95</v>
      </c>
      <c r="Y11" s="196" t="s">
        <v>102</v>
      </c>
      <c r="Z11" s="196" t="s">
        <v>15</v>
      </c>
      <c r="AA11" s="196" t="s">
        <v>16</v>
      </c>
      <c r="AB11" s="197" t="s">
        <v>101</v>
      </c>
      <c r="AC11" s="197" t="s">
        <v>241</v>
      </c>
      <c r="AD11" s="196" t="s">
        <v>17</v>
      </c>
      <c r="AE11" s="196"/>
      <c r="AF11" s="196"/>
      <c r="AG11" s="196"/>
      <c r="AH11" s="196"/>
      <c r="AI11" s="196"/>
      <c r="AJ11" s="196"/>
      <c r="AK11" s="196"/>
      <c r="AL11" s="196"/>
      <c r="AM11" s="196"/>
      <c r="AN11" s="196"/>
      <c r="AO11" s="196"/>
      <c r="AP11" s="197" t="s">
        <v>111</v>
      </c>
      <c r="AQ11" s="202" t="s">
        <v>5</v>
      </c>
      <c r="AR11" s="203"/>
      <c r="AS11" s="203"/>
      <c r="AT11" s="204"/>
    </row>
    <row r="12" spans="1:46" s="6" customFormat="1" ht="33.75" customHeight="1" x14ac:dyDescent="0.25">
      <c r="A12" s="206"/>
      <c r="B12" s="198"/>
      <c r="C12" s="208"/>
      <c r="D12" s="210"/>
      <c r="E12" s="196"/>
      <c r="F12" s="198"/>
      <c r="G12" s="198"/>
      <c r="H12" s="198"/>
      <c r="I12" s="196"/>
      <c r="J12" s="198"/>
      <c r="K12" s="198"/>
      <c r="L12" s="196"/>
      <c r="M12" s="196"/>
      <c r="N12" s="209" t="s">
        <v>25</v>
      </c>
      <c r="O12" s="238" t="s">
        <v>109</v>
      </c>
      <c r="P12" s="194" t="s">
        <v>26</v>
      </c>
      <c r="Q12" s="195"/>
      <c r="R12" s="194" t="s">
        <v>27</v>
      </c>
      <c r="S12" s="195"/>
      <c r="T12" s="194" t="s">
        <v>28</v>
      </c>
      <c r="U12" s="195"/>
      <c r="V12" s="194" t="s">
        <v>29</v>
      </c>
      <c r="W12" s="195"/>
      <c r="X12" s="212"/>
      <c r="Y12" s="196"/>
      <c r="Z12" s="196"/>
      <c r="AA12" s="196"/>
      <c r="AB12" s="198"/>
      <c r="AC12" s="198"/>
      <c r="AD12" s="199" t="s">
        <v>19</v>
      </c>
      <c r="AE12" s="199"/>
      <c r="AF12" s="199"/>
      <c r="AG12" s="199" t="s">
        <v>20</v>
      </c>
      <c r="AH12" s="199"/>
      <c r="AI12" s="199"/>
      <c r="AJ12" s="199" t="s">
        <v>21</v>
      </c>
      <c r="AK12" s="199"/>
      <c r="AL12" s="199"/>
      <c r="AM12" s="199" t="s">
        <v>22</v>
      </c>
      <c r="AN12" s="199"/>
      <c r="AO12" s="199"/>
      <c r="AP12" s="198"/>
      <c r="AQ12" s="197" t="s">
        <v>18</v>
      </c>
      <c r="AR12" s="194" t="s">
        <v>103</v>
      </c>
      <c r="AS12" s="195"/>
      <c r="AT12" s="234" t="s">
        <v>104</v>
      </c>
    </row>
    <row r="13" spans="1:46" s="65" customFormat="1" ht="30.75" customHeight="1" x14ac:dyDescent="0.25">
      <c r="A13" s="206"/>
      <c r="B13" s="198"/>
      <c r="C13" s="208"/>
      <c r="D13" s="210"/>
      <c r="E13" s="197"/>
      <c r="F13" s="198"/>
      <c r="G13" s="198"/>
      <c r="H13" s="198"/>
      <c r="I13" s="197"/>
      <c r="J13" s="198"/>
      <c r="K13" s="198"/>
      <c r="L13" s="197"/>
      <c r="M13" s="197"/>
      <c r="N13" s="210"/>
      <c r="O13" s="253"/>
      <c r="P13" s="66" t="s">
        <v>110</v>
      </c>
      <c r="Q13" s="66" t="s">
        <v>39</v>
      </c>
      <c r="R13" s="66" t="s">
        <v>110</v>
      </c>
      <c r="S13" s="66" t="s">
        <v>39</v>
      </c>
      <c r="T13" s="66" t="s">
        <v>110</v>
      </c>
      <c r="U13" s="66" t="s">
        <v>39</v>
      </c>
      <c r="V13" s="66" t="s">
        <v>110</v>
      </c>
      <c r="W13" s="66" t="s">
        <v>39</v>
      </c>
      <c r="X13" s="212"/>
      <c r="Y13" s="197"/>
      <c r="Z13" s="197"/>
      <c r="AA13" s="197"/>
      <c r="AB13" s="198"/>
      <c r="AC13" s="198"/>
      <c r="AD13" s="11" t="s">
        <v>30</v>
      </c>
      <c r="AE13" s="11" t="s">
        <v>31</v>
      </c>
      <c r="AF13" s="11" t="s">
        <v>32</v>
      </c>
      <c r="AG13" s="11" t="s">
        <v>33</v>
      </c>
      <c r="AH13" s="11" t="s">
        <v>32</v>
      </c>
      <c r="AI13" s="11" t="s">
        <v>34</v>
      </c>
      <c r="AJ13" s="11" t="s">
        <v>34</v>
      </c>
      <c r="AK13" s="11" t="s">
        <v>33</v>
      </c>
      <c r="AL13" s="11" t="s">
        <v>35</v>
      </c>
      <c r="AM13" s="11" t="s">
        <v>36</v>
      </c>
      <c r="AN13" s="11" t="s">
        <v>37</v>
      </c>
      <c r="AO13" s="11" t="s">
        <v>38</v>
      </c>
      <c r="AP13" s="198"/>
      <c r="AQ13" s="198"/>
      <c r="AR13" s="12" t="s">
        <v>23</v>
      </c>
      <c r="AS13" s="12" t="s">
        <v>24</v>
      </c>
      <c r="AT13" s="235"/>
    </row>
    <row r="14" spans="1:46" s="4" customFormat="1" ht="135" x14ac:dyDescent="0.25">
      <c r="A14" s="251" t="s">
        <v>162</v>
      </c>
      <c r="B14" s="252" t="s">
        <v>243</v>
      </c>
      <c r="C14" s="251" t="s">
        <v>174</v>
      </c>
      <c r="D14" s="247" t="s">
        <v>167</v>
      </c>
      <c r="E14" s="71" t="s">
        <v>164</v>
      </c>
      <c r="F14" s="61"/>
      <c r="G14" s="61"/>
      <c r="H14" s="61"/>
      <c r="I14" s="61" t="s">
        <v>424</v>
      </c>
      <c r="J14" s="61" t="s">
        <v>427</v>
      </c>
      <c r="K14" s="61" t="s">
        <v>409</v>
      </c>
      <c r="L14" s="63" t="s">
        <v>410</v>
      </c>
      <c r="M14" s="61"/>
      <c r="N14" s="63" t="s">
        <v>411</v>
      </c>
      <c r="O14" s="88">
        <v>35684680</v>
      </c>
      <c r="P14" s="88">
        <f>+O14/4</f>
        <v>8921170</v>
      </c>
      <c r="Q14" s="63">
        <v>2</v>
      </c>
      <c r="R14" s="88">
        <v>8921170</v>
      </c>
      <c r="S14" s="63">
        <v>2</v>
      </c>
      <c r="T14" s="88">
        <v>8921170</v>
      </c>
      <c r="U14" s="63">
        <v>2</v>
      </c>
      <c r="V14" s="88">
        <v>8921170</v>
      </c>
      <c r="W14" s="63">
        <v>2</v>
      </c>
      <c r="X14" s="61" t="s">
        <v>425</v>
      </c>
      <c r="Y14" s="61" t="s">
        <v>431</v>
      </c>
      <c r="Z14" s="61" t="s">
        <v>248</v>
      </c>
      <c r="AA14" s="61" t="s">
        <v>412</v>
      </c>
      <c r="AB14" s="61" t="s">
        <v>413</v>
      </c>
      <c r="AC14" s="61"/>
      <c r="AD14" s="61"/>
      <c r="AE14" s="61"/>
      <c r="AF14" s="61" t="s">
        <v>414</v>
      </c>
      <c r="AG14" s="61"/>
      <c r="AH14" s="61"/>
      <c r="AI14" s="61" t="s">
        <v>414</v>
      </c>
      <c r="AJ14" s="61"/>
      <c r="AK14" s="61"/>
      <c r="AL14" s="61" t="s">
        <v>414</v>
      </c>
      <c r="AM14" s="61"/>
      <c r="AN14" s="61"/>
      <c r="AO14" s="61" t="s">
        <v>414</v>
      </c>
      <c r="AP14" s="88">
        <v>35684480</v>
      </c>
      <c r="AQ14" s="63" t="s">
        <v>415</v>
      </c>
      <c r="AR14" s="63">
        <v>25</v>
      </c>
      <c r="AS14" s="63">
        <v>4</v>
      </c>
      <c r="AT14" s="61" t="s">
        <v>416</v>
      </c>
    </row>
    <row r="15" spans="1:46" s="3" customFormat="1" ht="135" x14ac:dyDescent="0.25">
      <c r="A15" s="251"/>
      <c r="B15" s="252"/>
      <c r="C15" s="251"/>
      <c r="D15" s="247"/>
      <c r="E15" s="71" t="s">
        <v>165</v>
      </c>
      <c r="F15" s="85"/>
      <c r="G15" s="85"/>
      <c r="H15" s="85"/>
      <c r="I15" s="61" t="s">
        <v>426</v>
      </c>
      <c r="J15" s="61" t="s">
        <v>428</v>
      </c>
      <c r="K15" s="61" t="s">
        <v>409</v>
      </c>
      <c r="L15" s="63" t="s">
        <v>62</v>
      </c>
      <c r="M15" s="85"/>
      <c r="N15" s="157">
        <v>1</v>
      </c>
      <c r="O15" s="89">
        <v>240000</v>
      </c>
      <c r="P15" s="89">
        <f>+O15/4</f>
        <v>60000</v>
      </c>
      <c r="Q15" s="158">
        <v>0.25</v>
      </c>
      <c r="R15" s="89">
        <v>60000</v>
      </c>
      <c r="S15" s="158">
        <v>0.25</v>
      </c>
      <c r="T15" s="89">
        <v>60000</v>
      </c>
      <c r="U15" s="158">
        <v>0.25</v>
      </c>
      <c r="V15" s="89">
        <v>60000</v>
      </c>
      <c r="W15" s="158">
        <v>0.25</v>
      </c>
      <c r="X15" s="61" t="s">
        <v>430</v>
      </c>
      <c r="Y15" s="61" t="s">
        <v>431</v>
      </c>
      <c r="Z15" s="61" t="s">
        <v>248</v>
      </c>
      <c r="AA15" s="61" t="s">
        <v>417</v>
      </c>
      <c r="AB15" s="61" t="s">
        <v>418</v>
      </c>
      <c r="AC15" s="85"/>
      <c r="AD15" s="85"/>
      <c r="AE15" s="85"/>
      <c r="AF15" s="85" t="s">
        <v>414</v>
      </c>
      <c r="AG15" s="85"/>
      <c r="AH15" s="85"/>
      <c r="AI15" s="85" t="s">
        <v>414</v>
      </c>
      <c r="AJ15" s="85"/>
      <c r="AK15" s="85"/>
      <c r="AL15" s="85" t="s">
        <v>414</v>
      </c>
      <c r="AM15" s="85"/>
      <c r="AN15" s="85"/>
      <c r="AO15" s="85" t="s">
        <v>414</v>
      </c>
      <c r="AP15" s="89">
        <v>240000</v>
      </c>
      <c r="AQ15" s="63" t="s">
        <v>415</v>
      </c>
      <c r="AR15" s="86">
        <v>10</v>
      </c>
      <c r="AS15" s="86">
        <v>4</v>
      </c>
      <c r="AT15" s="61" t="s">
        <v>416</v>
      </c>
    </row>
    <row r="16" spans="1:46" s="3" customFormat="1" ht="210" x14ac:dyDescent="0.25">
      <c r="A16" s="251"/>
      <c r="B16" s="252"/>
      <c r="C16" s="251"/>
      <c r="D16" s="247"/>
      <c r="E16" s="154" t="s">
        <v>166</v>
      </c>
      <c r="F16" s="85"/>
      <c r="G16" s="85"/>
      <c r="H16" s="85"/>
      <c r="I16" s="61" t="s">
        <v>429</v>
      </c>
      <c r="J16" s="61" t="s">
        <v>419</v>
      </c>
      <c r="K16" s="61" t="s">
        <v>420</v>
      </c>
      <c r="L16" s="63" t="s">
        <v>62</v>
      </c>
      <c r="M16" s="61"/>
      <c r="N16" s="157">
        <v>1</v>
      </c>
      <c r="O16" s="63" t="s">
        <v>421</v>
      </c>
      <c r="P16" s="63"/>
      <c r="Q16" s="158">
        <v>0.25</v>
      </c>
      <c r="R16" s="63"/>
      <c r="S16" s="158">
        <v>0.25</v>
      </c>
      <c r="T16" s="63"/>
      <c r="U16" s="158">
        <v>0.25</v>
      </c>
      <c r="V16" s="63"/>
      <c r="W16" s="158">
        <v>0.25</v>
      </c>
      <c r="X16" s="61" t="s">
        <v>422</v>
      </c>
      <c r="Y16" s="61" t="s">
        <v>431</v>
      </c>
      <c r="Z16" s="61" t="s">
        <v>248</v>
      </c>
      <c r="AA16" s="61" t="s">
        <v>249</v>
      </c>
      <c r="AB16" s="61" t="s">
        <v>423</v>
      </c>
      <c r="AC16" s="85"/>
      <c r="AD16" s="85"/>
      <c r="AE16" s="85"/>
      <c r="AF16" s="85" t="s">
        <v>414</v>
      </c>
      <c r="AG16" s="85"/>
      <c r="AH16" s="85"/>
      <c r="AI16" s="85" t="s">
        <v>414</v>
      </c>
      <c r="AJ16" s="85"/>
      <c r="AK16" s="85"/>
      <c r="AL16" s="85" t="s">
        <v>414</v>
      </c>
      <c r="AM16" s="85"/>
      <c r="AN16" s="85"/>
      <c r="AO16" s="85" t="s">
        <v>414</v>
      </c>
      <c r="AP16" s="86" t="s">
        <v>421</v>
      </c>
      <c r="AQ16" s="86" t="s">
        <v>421</v>
      </c>
      <c r="AR16" s="86">
        <v>90</v>
      </c>
      <c r="AS16" s="86">
        <v>5</v>
      </c>
      <c r="AT16" s="61" t="s">
        <v>416</v>
      </c>
    </row>
    <row r="17" spans="1:46" s="3" customFormat="1" ht="75" hidden="1" x14ac:dyDescent="0.25">
      <c r="A17" s="251"/>
      <c r="B17" s="252"/>
      <c r="C17" s="251"/>
      <c r="D17" s="247" t="s">
        <v>169</v>
      </c>
      <c r="E17" s="71" t="s">
        <v>168</v>
      </c>
      <c r="F17" s="85"/>
      <c r="G17" s="85"/>
      <c r="H17" s="85"/>
      <c r="I17" s="159"/>
      <c r="J17" s="159"/>
      <c r="K17" s="159"/>
      <c r="L17" s="61"/>
      <c r="M17" s="61"/>
      <c r="N17" s="63"/>
      <c r="O17" s="63"/>
      <c r="P17" s="63"/>
      <c r="Q17" s="63"/>
      <c r="R17" s="63"/>
      <c r="S17" s="63"/>
      <c r="T17" s="63"/>
      <c r="U17" s="63"/>
      <c r="V17" s="63"/>
      <c r="W17" s="63"/>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row>
    <row r="18" spans="1:46" s="3" customFormat="1" ht="90" hidden="1" x14ac:dyDescent="0.25">
      <c r="A18" s="251"/>
      <c r="B18" s="252"/>
      <c r="C18" s="251"/>
      <c r="D18" s="247"/>
      <c r="E18" s="61" t="s">
        <v>170</v>
      </c>
      <c r="F18" s="85"/>
      <c r="G18" s="85"/>
      <c r="H18" s="85"/>
      <c r="I18" s="61"/>
      <c r="J18" s="61"/>
      <c r="K18" s="61"/>
      <c r="L18" s="85"/>
      <c r="M18" s="85"/>
      <c r="N18" s="86"/>
      <c r="O18" s="86"/>
      <c r="P18" s="86"/>
      <c r="Q18" s="86"/>
      <c r="R18" s="86"/>
      <c r="S18" s="86"/>
      <c r="T18" s="86"/>
      <c r="U18" s="86"/>
      <c r="V18" s="86"/>
      <c r="W18" s="86"/>
      <c r="X18" s="85"/>
      <c r="Y18" s="85"/>
      <c r="Z18" s="61" t="s">
        <v>250</v>
      </c>
      <c r="AA18" s="61" t="s">
        <v>245</v>
      </c>
      <c r="AB18" s="85"/>
      <c r="AC18" s="85"/>
      <c r="AD18" s="85"/>
      <c r="AE18" s="85"/>
      <c r="AF18" s="85"/>
      <c r="AG18" s="85"/>
      <c r="AH18" s="85"/>
      <c r="AI18" s="85"/>
      <c r="AJ18" s="85"/>
      <c r="AK18" s="85"/>
      <c r="AL18" s="85"/>
      <c r="AM18" s="85"/>
      <c r="AN18" s="85"/>
      <c r="AO18" s="85"/>
      <c r="AP18" s="85"/>
      <c r="AQ18" s="85"/>
      <c r="AR18" s="85"/>
      <c r="AS18" s="85"/>
      <c r="AT18" s="85"/>
    </row>
    <row r="19" spans="1:46" s="3" customFormat="1" ht="90" customHeight="1" x14ac:dyDescent="0.25">
      <c r="A19" s="251"/>
      <c r="B19" s="252"/>
      <c r="C19" s="251"/>
      <c r="D19" s="251" t="s">
        <v>173</v>
      </c>
      <c r="E19" s="61" t="s">
        <v>171</v>
      </c>
      <c r="F19" s="85"/>
      <c r="G19" s="85"/>
      <c r="H19" s="85"/>
      <c r="I19" s="61" t="s">
        <v>689</v>
      </c>
      <c r="J19" s="61" t="s">
        <v>690</v>
      </c>
      <c r="K19" s="61" t="s">
        <v>0</v>
      </c>
      <c r="L19" s="61" t="s">
        <v>691</v>
      </c>
      <c r="M19" s="61"/>
      <c r="N19" s="98">
        <v>0.15</v>
      </c>
      <c r="O19" s="63"/>
      <c r="P19" s="63"/>
      <c r="Q19" s="63"/>
      <c r="R19" s="63"/>
      <c r="S19" s="63"/>
      <c r="T19" s="63"/>
      <c r="U19" s="63"/>
      <c r="V19" s="63"/>
      <c r="W19" s="63"/>
      <c r="X19" s="61" t="s">
        <v>692</v>
      </c>
      <c r="Y19" s="61" t="s">
        <v>691</v>
      </c>
      <c r="Z19" s="61" t="s">
        <v>251</v>
      </c>
      <c r="AA19" s="61" t="s">
        <v>245</v>
      </c>
      <c r="AB19" s="85"/>
      <c r="AC19" s="85"/>
      <c r="AD19" s="85"/>
      <c r="AE19" s="85"/>
      <c r="AF19" s="85"/>
      <c r="AG19" s="85"/>
      <c r="AH19" s="85"/>
      <c r="AI19" s="85"/>
      <c r="AJ19" s="85"/>
      <c r="AK19" s="85"/>
      <c r="AL19" s="85"/>
      <c r="AM19" s="85"/>
      <c r="AN19" s="85"/>
      <c r="AO19" s="85"/>
      <c r="AP19" s="85"/>
      <c r="AQ19" s="85"/>
      <c r="AR19" s="85"/>
      <c r="AS19" s="85"/>
      <c r="AT19" s="85"/>
    </row>
    <row r="20" spans="1:46" s="3" customFormat="1" ht="60" x14ac:dyDescent="0.25">
      <c r="A20" s="251"/>
      <c r="B20" s="252"/>
      <c r="C20" s="251"/>
      <c r="D20" s="251"/>
      <c r="E20" s="61" t="s">
        <v>172</v>
      </c>
      <c r="F20" s="85"/>
      <c r="G20" s="85"/>
      <c r="H20" s="85"/>
      <c r="I20" s="61" t="s">
        <v>693</v>
      </c>
      <c r="J20" s="61" t="s">
        <v>694</v>
      </c>
      <c r="K20" s="61" t="s">
        <v>0</v>
      </c>
      <c r="L20" s="61" t="s">
        <v>691</v>
      </c>
      <c r="M20" s="61"/>
      <c r="N20" s="98">
        <v>0.05</v>
      </c>
      <c r="O20" s="63"/>
      <c r="P20" s="63"/>
      <c r="Q20" s="63"/>
      <c r="R20" s="63"/>
      <c r="S20" s="63"/>
      <c r="T20" s="63"/>
      <c r="U20" s="63"/>
      <c r="V20" s="63"/>
      <c r="W20" s="63"/>
      <c r="X20" s="61" t="s">
        <v>695</v>
      </c>
      <c r="Y20" s="61" t="s">
        <v>691</v>
      </c>
      <c r="Z20" s="61" t="s">
        <v>251</v>
      </c>
      <c r="AA20" s="61" t="s">
        <v>245</v>
      </c>
      <c r="AB20" s="85"/>
      <c r="AC20" s="85"/>
      <c r="AD20" s="85"/>
      <c r="AE20" s="85"/>
      <c r="AF20" s="85"/>
      <c r="AG20" s="85"/>
      <c r="AH20" s="85"/>
      <c r="AI20" s="85"/>
      <c r="AJ20" s="85"/>
      <c r="AK20" s="85"/>
      <c r="AL20" s="85"/>
      <c r="AM20" s="85"/>
      <c r="AN20" s="85"/>
      <c r="AO20" s="85"/>
      <c r="AP20" s="85"/>
      <c r="AQ20" s="85"/>
      <c r="AR20" s="85"/>
      <c r="AS20" s="85"/>
      <c r="AT20" s="85"/>
    </row>
    <row r="25" spans="1:46" x14ac:dyDescent="0.25">
      <c r="D25" s="3"/>
      <c r="E25" s="4"/>
      <c r="I25" s="2"/>
      <c r="J25" s="2"/>
      <c r="K25" s="2"/>
      <c r="X25" s="3"/>
      <c r="Z25" s="23"/>
      <c r="AA25" s="23"/>
      <c r="AP25" s="97"/>
      <c r="AS25" s="25"/>
    </row>
    <row r="26" spans="1:46" x14ac:dyDescent="0.25">
      <c r="D26" s="3"/>
      <c r="E26" s="4"/>
      <c r="I26" s="2"/>
      <c r="J26" s="2"/>
      <c r="K26" s="2"/>
      <c r="L26" s="192" t="s">
        <v>702</v>
      </c>
      <c r="M26" s="192"/>
      <c r="N26" s="192"/>
      <c r="X26" s="3"/>
      <c r="Z26" s="23"/>
      <c r="AA26" s="23"/>
      <c r="AP26" s="97"/>
      <c r="AS26" s="25"/>
    </row>
    <row r="27" spans="1:46" x14ac:dyDescent="0.25">
      <c r="D27" s="3"/>
      <c r="E27" s="4"/>
      <c r="I27" s="2"/>
      <c r="J27" s="2"/>
      <c r="K27" s="2"/>
      <c r="L27" s="193" t="s">
        <v>703</v>
      </c>
      <c r="M27" s="193"/>
      <c r="N27" s="193"/>
      <c r="X27" s="3"/>
      <c r="Z27" s="23"/>
      <c r="AA27" s="23"/>
      <c r="AP27" s="97"/>
      <c r="AS27" s="25"/>
    </row>
  </sheetData>
  <mergeCells count="74">
    <mergeCell ref="AQ11:AT11"/>
    <mergeCell ref="AD12:AF12"/>
    <mergeCell ref="AG12:AI12"/>
    <mergeCell ref="AJ12:AL12"/>
    <mergeCell ref="AM12:AO12"/>
    <mergeCell ref="AQ12:AQ13"/>
    <mergeCell ref="AR12:AS12"/>
    <mergeCell ref="AT12:AT13"/>
    <mergeCell ref="V12:W12"/>
    <mergeCell ref="AB11:AB13"/>
    <mergeCell ref="AC11:AC13"/>
    <mergeCell ref="AD11:AO11"/>
    <mergeCell ref="AP11:AP13"/>
    <mergeCell ref="N12:N13"/>
    <mergeCell ref="O12:O13"/>
    <mergeCell ref="P12:Q12"/>
    <mergeCell ref="R12:S12"/>
    <mergeCell ref="T12:U12"/>
    <mergeCell ref="A14:A20"/>
    <mergeCell ref="B14:B20"/>
    <mergeCell ref="AB9:AC10"/>
    <mergeCell ref="D17:D18"/>
    <mergeCell ref="L9:L10"/>
    <mergeCell ref="M9:M10"/>
    <mergeCell ref="N9:W10"/>
    <mergeCell ref="X9:X10"/>
    <mergeCell ref="A11:A13"/>
    <mergeCell ref="B11:B13"/>
    <mergeCell ref="D19:D20"/>
    <mergeCell ref="C14:C20"/>
    <mergeCell ref="C11:C13"/>
    <mergeCell ref="D11:D13"/>
    <mergeCell ref="E11:E13"/>
    <mergeCell ref="F11:F13"/>
    <mergeCell ref="L11:L13"/>
    <mergeCell ref="M11:M13"/>
    <mergeCell ref="D14:D16"/>
    <mergeCell ref="AA9:AA10"/>
    <mergeCell ref="J9:J10"/>
    <mergeCell ref="K9:K10"/>
    <mergeCell ref="G11:G13"/>
    <mergeCell ref="H11:H13"/>
    <mergeCell ref="I11:I13"/>
    <mergeCell ref="J11:J13"/>
    <mergeCell ref="K11:K13"/>
    <mergeCell ref="N11:W11"/>
    <mergeCell ref="X11:X13"/>
    <mergeCell ref="Y11:Y13"/>
    <mergeCell ref="Z11:Z13"/>
    <mergeCell ref="AA11:AA13"/>
    <mergeCell ref="H9:H10"/>
    <mergeCell ref="I9:I10"/>
    <mergeCell ref="AP9:AP10"/>
    <mergeCell ref="AQ9:AT9"/>
    <mergeCell ref="AQ10:AT10"/>
    <mergeCell ref="AD9:AO10"/>
    <mergeCell ref="Y9:Y10"/>
    <mergeCell ref="Z9:Z10"/>
    <mergeCell ref="L26:N26"/>
    <mergeCell ref="L27:N27"/>
    <mergeCell ref="B7:AT7"/>
    <mergeCell ref="B6:K6"/>
    <mergeCell ref="A1:AT1"/>
    <mergeCell ref="A2:AT2"/>
    <mergeCell ref="A4:AT4"/>
    <mergeCell ref="B5:AT5"/>
    <mergeCell ref="C8:AT8"/>
    <mergeCell ref="A9:A10"/>
    <mergeCell ref="B9:B10"/>
    <mergeCell ref="C9:C10"/>
    <mergeCell ref="D9:D10"/>
    <mergeCell ref="E9:E10"/>
    <mergeCell ref="F9:F10"/>
    <mergeCell ref="G9:G10"/>
  </mergeCells>
  <dataValidations disablePrompts="1" count="27">
    <dataValidation allowBlank="1" showInputMessage="1" showErrorMessage="1" prompt="Incluir aqui apuesta dependiente del área estratégica del PEI_x000a_" sqref="C8"/>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F11:F13"/>
    <dataValidation allowBlank="1" showInputMessage="1" showErrorMessage="1" promptTitle="Resultado:" prompt="Indique el resultado del PEI " sqref="A11 C11:D11"/>
    <dataValidation allowBlank="1" showInputMessage="1" showErrorMessage="1" promptTitle="Actividades generales: " prompt="Contemple en este espacio, las principales actividades que deberán ser realizadas para el cumplimiento del producto._x000a_" sqref="AC11 AB11:AB13"/>
    <dataValidation allowBlank="1" showInputMessage="1" showErrorMessage="1" promptTitle="Trimestre 4:" prompt="Octubre, Noviembre, Diciembre" sqref="AM12:AO12"/>
    <dataValidation allowBlank="1" showInputMessage="1" showErrorMessage="1" promptTitle="Trimestre 4:" prompt="Julio, Agosto, Septiembre" sqref="AJ12:AL12"/>
    <dataValidation allowBlank="1" showInputMessage="1" showErrorMessage="1" promptTitle="Trimestre 2:" prompt="Abril, Mayo, Junio" sqref="AG12:AI12"/>
    <dataValidation allowBlank="1" showInputMessage="1" showErrorMessage="1" promptTitle="Trimestre 1:" prompt="Enero, Febrero, Marzo_x000a_" sqref="AD12:AF12"/>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Meta:" prompt="Constituye la expresión concreta y cuantificable de los productos previamente definidos. " sqref="N11"/>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Acciones de mitigación:" prompt="Incluya acciones de prevención para la reducción de ocurrencia de riesgos" sqref="AT12"/>
    <dataValidation allowBlank="1" showInputMessage="1" showErrorMessage="1" promptTitle="Resultado esperado del producto" prompt="Indique qué se espera alcanzar con el logro del producto" sqref="X11:X13"/>
    <dataValidation allowBlank="1" showInputMessage="1" showErrorMessage="1" promptTitle="Línea base:" prompt="Valor presente del producto._x000a__x000a__x000a_" sqref="M11:M13"/>
    <dataValidation allowBlank="1" showInputMessage="1" showErrorMessage="1" promptTitle="Beneficiario:" prompt="Persona o entidad a quien va dirigido el producto. " sqref="K11:K13"/>
    <dataValidation allowBlank="1" showInputMessage="1" showErrorMessage="1" promptTitle="Descripción del producto: " prompt="Breve detalle del producto." sqref="J11:J13"/>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Indicador del producto:" prompt="Es una herramienta de medición del producto. Sólo mide, no opina." sqref="L11:L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Responsable Primario:" prompt="Incluya los responsables directos del logro del producto_x000a_" sqref="Z11:Z13"/>
    <dataValidation allowBlank="1" showInputMessage="1" showErrorMessage="1" promptTitle="Responsable(s) Solidario(s):" prompt="Incluya los responsables que están involucrados con el logro del producto_x000a_" sqref="AA11:AA13"/>
  </dataValidations>
  <pageMargins left="0.23622047244094491" right="0.23622047244094491" top="0.74803149606299213" bottom="0.74803149606299213" header="0.31496062992125984" footer="0.31496062992125984"/>
  <pageSetup paperSize="5" scale="2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view="pageBreakPreview" zoomScale="20" zoomScaleNormal="90" zoomScaleSheetLayoutView="20" workbookViewId="0">
      <selection activeCell="L52" sqref="L52:N52"/>
    </sheetView>
  </sheetViews>
  <sheetFormatPr baseColWidth="10" defaultColWidth="11.42578125" defaultRowHeight="15" x14ac:dyDescent="0.25"/>
  <cols>
    <col min="1" max="1" width="26.42578125" style="2" bestFit="1" customWidth="1"/>
    <col min="2" max="2" width="23" style="2" customWidth="1"/>
    <col min="3" max="3" width="25.28515625" style="2" bestFit="1" customWidth="1"/>
    <col min="4" max="4" width="28" style="2" bestFit="1" customWidth="1"/>
    <col min="5" max="5" width="40.5703125" style="2" customWidth="1"/>
    <col min="6" max="6" width="15.7109375" style="2" hidden="1" customWidth="1"/>
    <col min="7" max="8" width="11.42578125" style="2" hidden="1" customWidth="1"/>
    <col min="9" max="9" width="26.42578125" style="2" customWidth="1"/>
    <col min="10" max="10" width="28.42578125" style="2" customWidth="1"/>
    <col min="11" max="11" width="24.7109375" style="2" customWidth="1"/>
    <col min="12" max="13" width="11.42578125" style="2" customWidth="1"/>
    <col min="14" max="14" width="12.85546875" style="2" customWidth="1"/>
    <col min="15" max="15" width="21.42578125" style="2" bestFit="1" customWidth="1"/>
    <col min="16" max="16" width="22.7109375" style="2" bestFit="1" customWidth="1"/>
    <col min="17" max="17" width="8" style="2" bestFit="1" customWidth="1"/>
    <col min="18" max="18" width="16.28515625" style="2" bestFit="1" customWidth="1"/>
    <col min="19" max="19" width="11.42578125" style="2" customWidth="1"/>
    <col min="20" max="20" width="15.42578125" style="2" customWidth="1"/>
    <col min="21" max="23" width="11.42578125" style="2" customWidth="1"/>
    <col min="24" max="24" width="22.85546875" style="2" customWidth="1"/>
    <col min="25" max="25" width="20" style="2" customWidth="1"/>
    <col min="26" max="26" width="19.28515625" style="10" customWidth="1"/>
    <col min="27" max="27" width="22.85546875" style="10" customWidth="1"/>
    <col min="28" max="28" width="22.85546875" style="2" bestFit="1" customWidth="1"/>
    <col min="29" max="29" width="22.28515625" style="2" hidden="1" customWidth="1"/>
    <col min="30" max="30" width="4.7109375" style="2" bestFit="1" customWidth="1"/>
    <col min="31" max="31" width="2.28515625" style="2" bestFit="1" customWidth="1"/>
    <col min="32" max="32" width="3.28515625" style="2" bestFit="1" customWidth="1"/>
    <col min="33" max="33" width="2.5703125" style="2" bestFit="1" customWidth="1"/>
    <col min="34" max="34" width="3.28515625" style="2" bestFit="1" customWidth="1"/>
    <col min="35" max="36" width="2.140625" style="2" bestFit="1" customWidth="1"/>
    <col min="37" max="37" width="2.5703125" style="2" bestFit="1" customWidth="1"/>
    <col min="38" max="38" width="2.28515625" style="2" bestFit="1" customWidth="1"/>
    <col min="39" max="41" width="2.7109375" style="2" bestFit="1" customWidth="1"/>
    <col min="42" max="42" width="22" style="2" customWidth="1"/>
    <col min="43" max="43" width="68.140625" style="2" customWidth="1"/>
    <col min="44" max="45" width="15.140625" style="2" customWidth="1"/>
    <col min="46" max="46" width="24.140625" style="2" customWidth="1"/>
    <col min="47" max="16384" width="11.42578125" style="2"/>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7" customFormat="1" ht="18.75" x14ac:dyDescent="0.25">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7" customFormat="1" ht="18.75" x14ac:dyDescent="0.25">
      <c r="A6" s="56" t="s">
        <v>89</v>
      </c>
      <c r="B6" s="217" t="s">
        <v>192</v>
      </c>
      <c r="C6" s="217"/>
      <c r="D6" s="217"/>
      <c r="E6" s="217"/>
      <c r="F6" s="217"/>
      <c r="G6" s="217"/>
      <c r="H6" s="217"/>
      <c r="I6" s="217"/>
      <c r="J6" s="217"/>
      <c r="K6" s="217"/>
      <c r="L6" s="57"/>
      <c r="M6" s="57"/>
      <c r="N6" s="57"/>
      <c r="O6" s="57"/>
      <c r="P6" s="57"/>
      <c r="Q6" s="57"/>
      <c r="R6" s="57"/>
      <c r="S6" s="57"/>
      <c r="T6" s="57"/>
      <c r="U6" s="57"/>
      <c r="V6" s="57"/>
      <c r="W6" s="57"/>
      <c r="X6" s="57"/>
      <c r="Y6" s="57"/>
      <c r="Z6" s="70"/>
      <c r="AA6" s="70"/>
      <c r="AB6" s="57"/>
      <c r="AC6" s="57"/>
      <c r="AD6" s="57"/>
      <c r="AE6" s="57"/>
      <c r="AF6" s="57"/>
      <c r="AG6" s="57"/>
      <c r="AH6" s="57"/>
      <c r="AI6" s="57"/>
      <c r="AJ6" s="57"/>
      <c r="AK6" s="57"/>
      <c r="AL6" s="57"/>
      <c r="AM6" s="57"/>
      <c r="AN6" s="57"/>
      <c r="AO6" s="57"/>
      <c r="AP6" s="57"/>
      <c r="AQ6" s="57"/>
      <c r="AR6" s="57"/>
      <c r="AS6" s="57"/>
      <c r="AT6" s="57"/>
    </row>
    <row r="7" spans="1:46" s="7" customFormat="1" ht="18.75" x14ac:dyDescent="0.25">
      <c r="A7" s="56" t="s">
        <v>90</v>
      </c>
      <c r="B7" s="217" t="s">
        <v>193</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45" x14ac:dyDescent="0.25">
      <c r="A8" s="64" t="s">
        <v>4</v>
      </c>
      <c r="B8" s="55"/>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1"/>
    </row>
    <row r="9" spans="1:46" ht="15.75" hidden="1" x14ac:dyDescent="0.25">
      <c r="A9" s="199">
        <v>1</v>
      </c>
      <c r="B9" s="199">
        <v>2</v>
      </c>
      <c r="C9" s="257">
        <v>3</v>
      </c>
      <c r="D9" s="257">
        <v>4</v>
      </c>
      <c r="E9" s="257">
        <v>5</v>
      </c>
      <c r="F9" s="199">
        <v>6</v>
      </c>
      <c r="G9" s="199">
        <v>7</v>
      </c>
      <c r="H9" s="199">
        <v>8</v>
      </c>
      <c r="I9" s="199">
        <v>6</v>
      </c>
      <c r="J9" s="199">
        <v>7</v>
      </c>
      <c r="K9" s="199">
        <v>8</v>
      </c>
      <c r="L9" s="199">
        <v>9</v>
      </c>
      <c r="M9" s="199">
        <v>10</v>
      </c>
      <c r="N9" s="199">
        <v>11</v>
      </c>
      <c r="O9" s="199"/>
      <c r="P9" s="199"/>
      <c r="Q9" s="199"/>
      <c r="R9" s="199"/>
      <c r="S9" s="199"/>
      <c r="T9" s="199"/>
      <c r="U9" s="199"/>
      <c r="V9" s="199"/>
      <c r="W9" s="199"/>
      <c r="X9" s="199">
        <v>12</v>
      </c>
      <c r="Y9" s="199">
        <v>13</v>
      </c>
      <c r="Z9" s="258">
        <v>14</v>
      </c>
      <c r="AA9" s="258">
        <v>15</v>
      </c>
      <c r="AB9" s="199">
        <v>16</v>
      </c>
      <c r="AC9" s="199"/>
      <c r="AD9" s="199">
        <v>17</v>
      </c>
      <c r="AE9" s="199"/>
      <c r="AF9" s="199"/>
      <c r="AG9" s="199"/>
      <c r="AH9" s="199"/>
      <c r="AI9" s="199"/>
      <c r="AJ9" s="199"/>
      <c r="AK9" s="199"/>
      <c r="AL9" s="199"/>
      <c r="AM9" s="199"/>
      <c r="AN9" s="199"/>
      <c r="AO9" s="199"/>
      <c r="AP9" s="199">
        <v>18</v>
      </c>
      <c r="AQ9" s="199">
        <v>19</v>
      </c>
      <c r="AR9" s="199"/>
      <c r="AS9" s="199"/>
      <c r="AT9" s="199"/>
    </row>
    <row r="10" spans="1:46" ht="15.75" hidden="1" x14ac:dyDescent="0.25">
      <c r="A10" s="199"/>
      <c r="B10" s="199"/>
      <c r="C10" s="257"/>
      <c r="D10" s="257"/>
      <c r="E10" s="257"/>
      <c r="F10" s="199"/>
      <c r="G10" s="199"/>
      <c r="H10" s="199"/>
      <c r="I10" s="199"/>
      <c r="J10" s="199"/>
      <c r="K10" s="199"/>
      <c r="L10" s="199"/>
      <c r="M10" s="199"/>
      <c r="N10" s="199"/>
      <c r="O10" s="199"/>
      <c r="P10" s="199"/>
      <c r="Q10" s="199"/>
      <c r="R10" s="199"/>
      <c r="S10" s="199"/>
      <c r="T10" s="199"/>
      <c r="U10" s="199"/>
      <c r="V10" s="199"/>
      <c r="W10" s="199"/>
      <c r="X10" s="199"/>
      <c r="Y10" s="199"/>
      <c r="Z10" s="258"/>
      <c r="AA10" s="258"/>
      <c r="AB10" s="199"/>
      <c r="AC10" s="199"/>
      <c r="AD10" s="199"/>
      <c r="AE10" s="199"/>
      <c r="AF10" s="199"/>
      <c r="AG10" s="199"/>
      <c r="AH10" s="199"/>
      <c r="AI10" s="199"/>
      <c r="AJ10" s="199"/>
      <c r="AK10" s="199"/>
      <c r="AL10" s="199"/>
      <c r="AM10" s="199"/>
      <c r="AN10" s="199"/>
      <c r="AO10" s="199"/>
      <c r="AP10" s="199"/>
      <c r="AQ10" s="199" t="s">
        <v>5</v>
      </c>
      <c r="AR10" s="199"/>
      <c r="AS10" s="199"/>
      <c r="AT10" s="199"/>
    </row>
    <row r="11" spans="1:46" s="6" customFormat="1" ht="15" customHeight="1" x14ac:dyDescent="0.25">
      <c r="A11" s="205" t="s">
        <v>83</v>
      </c>
      <c r="B11" s="197" t="s">
        <v>6</v>
      </c>
      <c r="C11" s="207" t="s">
        <v>7</v>
      </c>
      <c r="D11" s="209" t="s">
        <v>8</v>
      </c>
      <c r="E11" s="196" t="s">
        <v>163</v>
      </c>
      <c r="F11" s="197" t="s">
        <v>9</v>
      </c>
      <c r="G11" s="197" t="s">
        <v>10</v>
      </c>
      <c r="H11" s="197" t="s">
        <v>11</v>
      </c>
      <c r="I11" s="196" t="s">
        <v>12</v>
      </c>
      <c r="J11" s="197" t="s">
        <v>92</v>
      </c>
      <c r="K11" s="197" t="s">
        <v>13</v>
      </c>
      <c r="L11" s="196" t="s">
        <v>93</v>
      </c>
      <c r="M11" s="196" t="s">
        <v>94</v>
      </c>
      <c r="N11" s="209" t="s">
        <v>14</v>
      </c>
      <c r="O11" s="236"/>
      <c r="P11" s="236"/>
      <c r="Q11" s="236"/>
      <c r="R11" s="236"/>
      <c r="S11" s="236"/>
      <c r="T11" s="236"/>
      <c r="U11" s="236"/>
      <c r="V11" s="236"/>
      <c r="W11" s="207"/>
      <c r="X11" s="211" t="s">
        <v>95</v>
      </c>
      <c r="Y11" s="196" t="s">
        <v>102</v>
      </c>
      <c r="Z11" s="196" t="s">
        <v>15</v>
      </c>
      <c r="AA11" s="196" t="s">
        <v>16</v>
      </c>
      <c r="AB11" s="197" t="s">
        <v>101</v>
      </c>
      <c r="AC11" s="197" t="s">
        <v>241</v>
      </c>
      <c r="AD11" s="196" t="s">
        <v>17</v>
      </c>
      <c r="AE11" s="196"/>
      <c r="AF11" s="196"/>
      <c r="AG11" s="196"/>
      <c r="AH11" s="196"/>
      <c r="AI11" s="196"/>
      <c r="AJ11" s="196"/>
      <c r="AK11" s="196"/>
      <c r="AL11" s="196"/>
      <c r="AM11" s="196"/>
      <c r="AN11" s="196"/>
      <c r="AO11" s="196"/>
      <c r="AP11" s="197" t="s">
        <v>111</v>
      </c>
      <c r="AQ11" s="202" t="s">
        <v>5</v>
      </c>
      <c r="AR11" s="203"/>
      <c r="AS11" s="203"/>
      <c r="AT11" s="204"/>
    </row>
    <row r="12" spans="1:46" s="6" customFormat="1" ht="33.75" customHeight="1" x14ac:dyDescent="0.25">
      <c r="A12" s="206"/>
      <c r="B12" s="198"/>
      <c r="C12" s="208"/>
      <c r="D12" s="210"/>
      <c r="E12" s="196"/>
      <c r="F12" s="198"/>
      <c r="G12" s="198"/>
      <c r="H12" s="198"/>
      <c r="I12" s="196"/>
      <c r="J12" s="198"/>
      <c r="K12" s="198"/>
      <c r="L12" s="196"/>
      <c r="M12" s="196"/>
      <c r="N12" s="209" t="s">
        <v>25</v>
      </c>
      <c r="O12" s="238" t="s">
        <v>109</v>
      </c>
      <c r="P12" s="194" t="s">
        <v>26</v>
      </c>
      <c r="Q12" s="195"/>
      <c r="R12" s="194" t="s">
        <v>27</v>
      </c>
      <c r="S12" s="195"/>
      <c r="T12" s="194" t="s">
        <v>28</v>
      </c>
      <c r="U12" s="195"/>
      <c r="V12" s="194" t="s">
        <v>29</v>
      </c>
      <c r="W12" s="195"/>
      <c r="X12" s="212"/>
      <c r="Y12" s="196"/>
      <c r="Z12" s="196"/>
      <c r="AA12" s="196"/>
      <c r="AB12" s="198"/>
      <c r="AC12" s="198"/>
      <c r="AD12" s="199" t="s">
        <v>19</v>
      </c>
      <c r="AE12" s="199"/>
      <c r="AF12" s="199"/>
      <c r="AG12" s="199" t="s">
        <v>20</v>
      </c>
      <c r="AH12" s="199"/>
      <c r="AI12" s="199"/>
      <c r="AJ12" s="199" t="s">
        <v>21</v>
      </c>
      <c r="AK12" s="199"/>
      <c r="AL12" s="199"/>
      <c r="AM12" s="199" t="s">
        <v>22</v>
      </c>
      <c r="AN12" s="199"/>
      <c r="AO12" s="199"/>
      <c r="AP12" s="198"/>
      <c r="AQ12" s="197" t="s">
        <v>18</v>
      </c>
      <c r="AR12" s="194" t="s">
        <v>103</v>
      </c>
      <c r="AS12" s="195"/>
      <c r="AT12" s="234" t="s">
        <v>104</v>
      </c>
    </row>
    <row r="13" spans="1:46" s="65" customFormat="1" ht="30.75" customHeight="1" x14ac:dyDescent="0.25">
      <c r="A13" s="206"/>
      <c r="B13" s="198"/>
      <c r="C13" s="208"/>
      <c r="D13" s="210"/>
      <c r="E13" s="197"/>
      <c r="F13" s="198"/>
      <c r="G13" s="198"/>
      <c r="H13" s="198"/>
      <c r="I13" s="197"/>
      <c r="J13" s="198"/>
      <c r="K13" s="198"/>
      <c r="L13" s="197"/>
      <c r="M13" s="197"/>
      <c r="N13" s="210"/>
      <c r="O13" s="253"/>
      <c r="P13" s="66" t="s">
        <v>110</v>
      </c>
      <c r="Q13" s="66" t="s">
        <v>39</v>
      </c>
      <c r="R13" s="66" t="s">
        <v>110</v>
      </c>
      <c r="S13" s="66" t="s">
        <v>39</v>
      </c>
      <c r="T13" s="66" t="s">
        <v>110</v>
      </c>
      <c r="U13" s="66" t="s">
        <v>39</v>
      </c>
      <c r="V13" s="66" t="s">
        <v>110</v>
      </c>
      <c r="W13" s="66" t="s">
        <v>39</v>
      </c>
      <c r="X13" s="212"/>
      <c r="Y13" s="197"/>
      <c r="Z13" s="197"/>
      <c r="AA13" s="197"/>
      <c r="AB13" s="198"/>
      <c r="AC13" s="198"/>
      <c r="AD13" s="11" t="s">
        <v>30</v>
      </c>
      <c r="AE13" s="11" t="s">
        <v>31</v>
      </c>
      <c r="AF13" s="11" t="s">
        <v>32</v>
      </c>
      <c r="AG13" s="11" t="s">
        <v>33</v>
      </c>
      <c r="AH13" s="11" t="s">
        <v>32</v>
      </c>
      <c r="AI13" s="11" t="s">
        <v>34</v>
      </c>
      <c r="AJ13" s="11" t="s">
        <v>34</v>
      </c>
      <c r="AK13" s="11" t="s">
        <v>33</v>
      </c>
      <c r="AL13" s="11" t="s">
        <v>35</v>
      </c>
      <c r="AM13" s="11" t="s">
        <v>36</v>
      </c>
      <c r="AN13" s="11" t="s">
        <v>37</v>
      </c>
      <c r="AO13" s="11" t="s">
        <v>38</v>
      </c>
      <c r="AP13" s="198"/>
      <c r="AQ13" s="198"/>
      <c r="AR13" s="12" t="s">
        <v>23</v>
      </c>
      <c r="AS13" s="12" t="s">
        <v>24</v>
      </c>
      <c r="AT13" s="235"/>
    </row>
    <row r="14" spans="1:46" ht="333.75" customHeight="1" x14ac:dyDescent="0.25">
      <c r="A14" s="232" t="s">
        <v>223</v>
      </c>
      <c r="B14" s="254" t="s">
        <v>273</v>
      </c>
      <c r="C14" s="256" t="s">
        <v>222</v>
      </c>
      <c r="D14" s="256" t="s">
        <v>208</v>
      </c>
      <c r="E14" s="254" t="s">
        <v>209</v>
      </c>
      <c r="F14" s="62"/>
      <c r="G14" s="62"/>
      <c r="H14" s="62"/>
      <c r="I14" s="167" t="s">
        <v>487</v>
      </c>
      <c r="J14" s="84" t="s">
        <v>488</v>
      </c>
      <c r="K14" s="68" t="s">
        <v>489</v>
      </c>
      <c r="L14" s="86" t="s">
        <v>490</v>
      </c>
      <c r="M14" s="63" t="s">
        <v>491</v>
      </c>
      <c r="N14" s="86" t="s">
        <v>492</v>
      </c>
      <c r="O14" s="161">
        <v>29446597.93</v>
      </c>
      <c r="P14" s="161">
        <f>O14*0.45</f>
        <v>13250969.068500001</v>
      </c>
      <c r="Q14" s="86">
        <v>0</v>
      </c>
      <c r="R14" s="161">
        <f>O14*0.35</f>
        <v>10306309.2755</v>
      </c>
      <c r="S14" s="86">
        <v>0</v>
      </c>
      <c r="T14" s="161">
        <f>O14*0.2</f>
        <v>5889319.5860000001</v>
      </c>
      <c r="U14" s="86">
        <v>0</v>
      </c>
      <c r="V14" s="86"/>
      <c r="W14" s="86">
        <v>0</v>
      </c>
      <c r="X14" s="61" t="s">
        <v>493</v>
      </c>
      <c r="Y14" s="61" t="s">
        <v>494</v>
      </c>
      <c r="Z14" s="63" t="s">
        <v>252</v>
      </c>
      <c r="AA14" s="63" t="s">
        <v>245</v>
      </c>
      <c r="AB14" s="60" t="s">
        <v>495</v>
      </c>
      <c r="AC14" s="62"/>
      <c r="AD14" s="85" t="s">
        <v>438</v>
      </c>
      <c r="AE14" s="85" t="s">
        <v>438</v>
      </c>
      <c r="AF14" s="85" t="s">
        <v>438</v>
      </c>
      <c r="AG14" s="85" t="s">
        <v>438</v>
      </c>
      <c r="AH14" s="85" t="s">
        <v>438</v>
      </c>
      <c r="AI14" s="124" t="s">
        <v>438</v>
      </c>
      <c r="AJ14" s="85" t="s">
        <v>438</v>
      </c>
      <c r="AK14" s="85" t="s">
        <v>438</v>
      </c>
      <c r="AL14" s="85" t="s">
        <v>438</v>
      </c>
      <c r="AM14" s="85" t="s">
        <v>438</v>
      </c>
      <c r="AN14" s="85" t="s">
        <v>438</v>
      </c>
      <c r="AO14" s="85" t="s">
        <v>438</v>
      </c>
      <c r="AP14" s="62"/>
      <c r="AQ14" s="162" t="s">
        <v>696</v>
      </c>
      <c r="AR14" s="63" t="s">
        <v>496</v>
      </c>
      <c r="AS14" s="63" t="s">
        <v>497</v>
      </c>
      <c r="AT14" s="61" t="s">
        <v>498</v>
      </c>
    </row>
    <row r="15" spans="1:46" ht="345" x14ac:dyDescent="0.25">
      <c r="A15" s="232"/>
      <c r="B15" s="254"/>
      <c r="C15" s="256"/>
      <c r="D15" s="256"/>
      <c r="E15" s="254"/>
      <c r="F15" s="62"/>
      <c r="G15" s="62"/>
      <c r="H15" s="62"/>
      <c r="I15" s="167" t="s">
        <v>499</v>
      </c>
      <c r="J15" s="111" t="s">
        <v>500</v>
      </c>
      <c r="K15" s="68" t="s">
        <v>501</v>
      </c>
      <c r="L15" s="86" t="s">
        <v>490</v>
      </c>
      <c r="M15" s="63" t="s">
        <v>502</v>
      </c>
      <c r="N15" s="168" t="s">
        <v>503</v>
      </c>
      <c r="O15" s="168">
        <v>11218724.08</v>
      </c>
      <c r="P15" s="163">
        <f>O15*0.45</f>
        <v>5048425.8360000001</v>
      </c>
      <c r="Q15" s="86">
        <v>0</v>
      </c>
      <c r="R15" s="163">
        <f>O15*0.35</f>
        <v>3926553.4279999998</v>
      </c>
      <c r="S15" s="86">
        <v>0</v>
      </c>
      <c r="T15" s="163">
        <f>O15*0.2</f>
        <v>2243744.8160000001</v>
      </c>
      <c r="U15" s="86">
        <v>0</v>
      </c>
      <c r="V15" s="62"/>
      <c r="W15" s="62"/>
      <c r="X15" s="61" t="s">
        <v>493</v>
      </c>
      <c r="Y15" s="61" t="s">
        <v>494</v>
      </c>
      <c r="Z15" s="63" t="s">
        <v>252</v>
      </c>
      <c r="AA15" s="63" t="s">
        <v>245</v>
      </c>
      <c r="AB15" s="60" t="s">
        <v>495</v>
      </c>
      <c r="AC15" s="62"/>
      <c r="AD15" s="85" t="s">
        <v>438</v>
      </c>
      <c r="AE15" s="85" t="s">
        <v>438</v>
      </c>
      <c r="AF15" s="85" t="s">
        <v>438</v>
      </c>
      <c r="AG15" s="85" t="s">
        <v>438</v>
      </c>
      <c r="AH15" s="85" t="s">
        <v>438</v>
      </c>
      <c r="AI15" s="124" t="s">
        <v>438</v>
      </c>
      <c r="AJ15" s="85" t="s">
        <v>438</v>
      </c>
      <c r="AK15" s="85" t="s">
        <v>438</v>
      </c>
      <c r="AL15" s="85" t="s">
        <v>438</v>
      </c>
      <c r="AM15" s="85" t="s">
        <v>438</v>
      </c>
      <c r="AN15" s="85" t="s">
        <v>438</v>
      </c>
      <c r="AO15" s="85" t="s">
        <v>438</v>
      </c>
      <c r="AP15" s="62"/>
      <c r="AQ15" s="162" t="s">
        <v>696</v>
      </c>
      <c r="AR15" s="63" t="s">
        <v>496</v>
      </c>
      <c r="AS15" s="63" t="s">
        <v>497</v>
      </c>
      <c r="AT15" s="61" t="s">
        <v>498</v>
      </c>
    </row>
    <row r="16" spans="1:46" ht="409.5" customHeight="1" x14ac:dyDescent="0.25">
      <c r="A16" s="232"/>
      <c r="B16" s="254"/>
      <c r="C16" s="256"/>
      <c r="D16" s="256"/>
      <c r="E16" s="254"/>
      <c r="F16" s="62"/>
      <c r="G16" s="62"/>
      <c r="H16" s="62"/>
      <c r="I16" s="169" t="s">
        <v>504</v>
      </c>
      <c r="J16" s="84" t="s">
        <v>505</v>
      </c>
      <c r="K16" s="68" t="s">
        <v>506</v>
      </c>
      <c r="L16" s="86" t="s">
        <v>490</v>
      </c>
      <c r="M16" s="60" t="s">
        <v>507</v>
      </c>
      <c r="N16" s="86" t="s">
        <v>508</v>
      </c>
      <c r="O16" s="164">
        <v>103437309.8</v>
      </c>
      <c r="P16" s="163">
        <f>O16*0.45</f>
        <v>46546789.409999996</v>
      </c>
      <c r="Q16" s="86">
        <v>0</v>
      </c>
      <c r="R16" s="163">
        <f>O16*0.35</f>
        <v>36203058.43</v>
      </c>
      <c r="S16" s="86">
        <v>0</v>
      </c>
      <c r="T16" s="163">
        <f>O16*0.2</f>
        <v>20687461.960000001</v>
      </c>
      <c r="U16" s="86">
        <v>0</v>
      </c>
      <c r="V16" s="62"/>
      <c r="W16" s="62"/>
      <c r="X16" s="61" t="s">
        <v>493</v>
      </c>
      <c r="Y16" s="61" t="s">
        <v>494</v>
      </c>
      <c r="Z16" s="63" t="s">
        <v>252</v>
      </c>
      <c r="AA16" s="63" t="s">
        <v>245</v>
      </c>
      <c r="AB16" s="60" t="s">
        <v>495</v>
      </c>
      <c r="AC16" s="62"/>
      <c r="AD16" s="62"/>
      <c r="AE16" s="62"/>
      <c r="AF16" s="62"/>
      <c r="AG16" s="62"/>
      <c r="AH16" s="62"/>
      <c r="AI16" s="62"/>
      <c r="AJ16" s="62"/>
      <c r="AK16" s="62"/>
      <c r="AL16" s="62"/>
      <c r="AM16" s="62"/>
      <c r="AN16" s="62"/>
      <c r="AO16" s="62"/>
      <c r="AP16" s="62"/>
      <c r="AQ16" s="60" t="s">
        <v>696</v>
      </c>
      <c r="AR16" s="63" t="s">
        <v>496</v>
      </c>
      <c r="AS16" s="63" t="s">
        <v>497</v>
      </c>
      <c r="AT16" s="61" t="s">
        <v>498</v>
      </c>
    </row>
    <row r="17" spans="1:46" ht="345" x14ac:dyDescent="0.25">
      <c r="A17" s="232"/>
      <c r="B17" s="254"/>
      <c r="C17" s="256"/>
      <c r="D17" s="256"/>
      <c r="E17" s="254"/>
      <c r="F17" s="62"/>
      <c r="G17" s="62"/>
      <c r="H17" s="62"/>
      <c r="I17" s="170" t="s">
        <v>509</v>
      </c>
      <c r="J17" s="84" t="s">
        <v>510</v>
      </c>
      <c r="K17" s="68" t="s">
        <v>511</v>
      </c>
      <c r="L17" s="86" t="s">
        <v>490</v>
      </c>
      <c r="M17" s="60" t="s">
        <v>512</v>
      </c>
      <c r="N17" s="86" t="s">
        <v>513</v>
      </c>
      <c r="O17" s="161">
        <v>58515444.689999998</v>
      </c>
      <c r="P17" s="165">
        <f>O17*0.45</f>
        <v>26331950.1105</v>
      </c>
      <c r="Q17" s="86">
        <v>0</v>
      </c>
      <c r="R17" s="165">
        <f>O17*0.35</f>
        <v>20480405.641499996</v>
      </c>
      <c r="S17" s="86">
        <v>0</v>
      </c>
      <c r="T17" s="165">
        <f>O17*0.2</f>
        <v>11703088.938000001</v>
      </c>
      <c r="U17" s="86">
        <v>0</v>
      </c>
      <c r="V17" s="62"/>
      <c r="W17" s="62"/>
      <c r="X17" s="61" t="s">
        <v>493</v>
      </c>
      <c r="Y17" s="61" t="s">
        <v>494</v>
      </c>
      <c r="Z17" s="63" t="s">
        <v>252</v>
      </c>
      <c r="AA17" s="63" t="s">
        <v>245</v>
      </c>
      <c r="AB17" s="60" t="s">
        <v>495</v>
      </c>
      <c r="AC17" s="62"/>
      <c r="AD17" s="62"/>
      <c r="AE17" s="62"/>
      <c r="AF17" s="62"/>
      <c r="AG17" s="62"/>
      <c r="AH17" s="62"/>
      <c r="AI17" s="62"/>
      <c r="AJ17" s="62"/>
      <c r="AK17" s="62"/>
      <c r="AL17" s="62"/>
      <c r="AM17" s="62"/>
      <c r="AN17" s="62"/>
      <c r="AO17" s="62"/>
      <c r="AP17" s="62"/>
      <c r="AQ17" s="60" t="s">
        <v>696</v>
      </c>
      <c r="AR17" s="63" t="s">
        <v>496</v>
      </c>
      <c r="AS17" s="63" t="s">
        <v>497</v>
      </c>
      <c r="AT17" s="61" t="s">
        <v>498</v>
      </c>
    </row>
    <row r="18" spans="1:46" ht="345" x14ac:dyDescent="0.25">
      <c r="A18" s="232"/>
      <c r="B18" s="254"/>
      <c r="C18" s="256"/>
      <c r="D18" s="256"/>
      <c r="E18" s="254"/>
      <c r="F18" s="62"/>
      <c r="G18" s="62"/>
      <c r="H18" s="62"/>
      <c r="I18" s="169" t="s">
        <v>514</v>
      </c>
      <c r="J18" s="111" t="s">
        <v>500</v>
      </c>
      <c r="K18" s="68" t="s">
        <v>515</v>
      </c>
      <c r="L18" s="86" t="s">
        <v>490</v>
      </c>
      <c r="M18" s="60" t="s">
        <v>516</v>
      </c>
      <c r="N18" s="86" t="s">
        <v>517</v>
      </c>
      <c r="O18" s="161">
        <v>39209909.049999997</v>
      </c>
      <c r="P18" s="161">
        <f>O18*0.45</f>
        <v>17644459.072499998</v>
      </c>
      <c r="Q18" s="86">
        <v>0</v>
      </c>
      <c r="R18" s="165">
        <f>O18*0.35</f>
        <v>13723468.167499999</v>
      </c>
      <c r="S18" s="86">
        <v>0</v>
      </c>
      <c r="T18" s="165">
        <f>O18*0.2</f>
        <v>7841981.8099999996</v>
      </c>
      <c r="U18" s="86">
        <v>0</v>
      </c>
      <c r="V18" s="62"/>
      <c r="W18" s="62"/>
      <c r="X18" s="61" t="s">
        <v>493</v>
      </c>
      <c r="Y18" s="61" t="s">
        <v>494</v>
      </c>
      <c r="Z18" s="63" t="s">
        <v>252</v>
      </c>
      <c r="AA18" s="63" t="s">
        <v>245</v>
      </c>
      <c r="AB18" s="60" t="s">
        <v>518</v>
      </c>
      <c r="AC18" s="62"/>
      <c r="AD18" s="85" t="s">
        <v>438</v>
      </c>
      <c r="AE18" s="85" t="s">
        <v>438</v>
      </c>
      <c r="AF18" s="85" t="s">
        <v>438</v>
      </c>
      <c r="AG18" s="85" t="s">
        <v>438</v>
      </c>
      <c r="AH18" s="85" t="s">
        <v>438</v>
      </c>
      <c r="AI18" s="124" t="s">
        <v>438</v>
      </c>
      <c r="AJ18" s="85" t="s">
        <v>438</v>
      </c>
      <c r="AK18" s="85" t="s">
        <v>438</v>
      </c>
      <c r="AL18" s="85" t="s">
        <v>438</v>
      </c>
      <c r="AM18" s="85" t="s">
        <v>438</v>
      </c>
      <c r="AN18" s="85" t="s">
        <v>438</v>
      </c>
      <c r="AO18" s="85" t="s">
        <v>438</v>
      </c>
      <c r="AP18" s="62"/>
      <c r="AQ18" s="60" t="s">
        <v>696</v>
      </c>
      <c r="AR18" s="63" t="s">
        <v>496</v>
      </c>
      <c r="AS18" s="63" t="s">
        <v>497</v>
      </c>
      <c r="AT18" s="61" t="s">
        <v>519</v>
      </c>
    </row>
    <row r="19" spans="1:46" ht="41.25" customHeight="1" x14ac:dyDescent="0.25">
      <c r="A19" s="232"/>
      <c r="B19" s="254"/>
      <c r="C19" s="256"/>
      <c r="D19" s="256"/>
      <c r="E19" s="254"/>
      <c r="F19" s="62"/>
      <c r="G19" s="62"/>
      <c r="H19" s="62"/>
      <c r="I19" s="255" t="s">
        <v>520</v>
      </c>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row>
    <row r="20" spans="1:46" ht="345" x14ac:dyDescent="0.25">
      <c r="A20" s="232"/>
      <c r="B20" s="254"/>
      <c r="C20" s="256"/>
      <c r="D20" s="256"/>
      <c r="E20" s="254"/>
      <c r="F20" s="62"/>
      <c r="G20" s="62"/>
      <c r="H20" s="62"/>
      <c r="I20" s="84" t="s">
        <v>521</v>
      </c>
      <c r="J20" s="60" t="s">
        <v>522</v>
      </c>
      <c r="K20" s="68" t="s">
        <v>523</v>
      </c>
      <c r="L20" s="86" t="s">
        <v>490</v>
      </c>
      <c r="M20" s="63" t="s">
        <v>524</v>
      </c>
      <c r="N20" s="86" t="s">
        <v>525</v>
      </c>
      <c r="O20" s="62"/>
      <c r="P20" s="62"/>
      <c r="Q20" s="62"/>
      <c r="R20" s="62"/>
      <c r="S20" s="62"/>
      <c r="T20" s="62"/>
      <c r="U20" s="62"/>
      <c r="V20" s="62"/>
      <c r="W20" s="62"/>
      <c r="X20" s="61" t="s">
        <v>526</v>
      </c>
      <c r="Y20" s="61" t="s">
        <v>494</v>
      </c>
      <c r="Z20" s="63" t="s">
        <v>252</v>
      </c>
      <c r="AA20" s="63" t="s">
        <v>245</v>
      </c>
      <c r="AB20" s="60" t="s">
        <v>518</v>
      </c>
      <c r="AC20" s="62"/>
      <c r="AD20" s="85" t="s">
        <v>438</v>
      </c>
      <c r="AE20" s="85" t="s">
        <v>438</v>
      </c>
      <c r="AF20" s="85" t="s">
        <v>438</v>
      </c>
      <c r="AG20" s="85" t="s">
        <v>438</v>
      </c>
      <c r="AH20" s="85" t="s">
        <v>438</v>
      </c>
      <c r="AI20" s="124" t="s">
        <v>438</v>
      </c>
      <c r="AJ20" s="85" t="s">
        <v>438</v>
      </c>
      <c r="AK20" s="85" t="s">
        <v>438</v>
      </c>
      <c r="AL20" s="85" t="s">
        <v>438</v>
      </c>
      <c r="AM20" s="85" t="s">
        <v>438</v>
      </c>
      <c r="AN20" s="85" t="s">
        <v>438</v>
      </c>
      <c r="AO20" s="85" t="s">
        <v>438</v>
      </c>
      <c r="AP20" s="62"/>
      <c r="AQ20" s="60" t="s">
        <v>696</v>
      </c>
      <c r="AR20" s="63" t="s">
        <v>496</v>
      </c>
      <c r="AS20" s="63" t="s">
        <v>497</v>
      </c>
      <c r="AT20" s="61" t="s">
        <v>519</v>
      </c>
    </row>
    <row r="21" spans="1:46" ht="345" x14ac:dyDescent="0.25">
      <c r="A21" s="232"/>
      <c r="B21" s="254"/>
      <c r="C21" s="256"/>
      <c r="D21" s="256"/>
      <c r="E21" s="254"/>
      <c r="F21" s="62"/>
      <c r="G21" s="62"/>
      <c r="H21" s="62"/>
      <c r="I21" s="84" t="s">
        <v>527</v>
      </c>
      <c r="J21" s="166" t="s">
        <v>528</v>
      </c>
      <c r="K21" s="113" t="s">
        <v>529</v>
      </c>
      <c r="L21" s="86" t="s">
        <v>490</v>
      </c>
      <c r="M21" s="63" t="s">
        <v>524</v>
      </c>
      <c r="N21" s="86" t="s">
        <v>530</v>
      </c>
      <c r="O21" s="62"/>
      <c r="P21" s="62"/>
      <c r="Q21" s="62"/>
      <c r="R21" s="62"/>
      <c r="S21" s="62"/>
      <c r="T21" s="62"/>
      <c r="U21" s="62"/>
      <c r="V21" s="62"/>
      <c r="W21" s="62"/>
      <c r="X21" s="61" t="s">
        <v>526</v>
      </c>
      <c r="Y21" s="61" t="s">
        <v>494</v>
      </c>
      <c r="Z21" s="63" t="s">
        <v>252</v>
      </c>
      <c r="AA21" s="63" t="s">
        <v>245</v>
      </c>
      <c r="AB21" s="60" t="s">
        <v>518</v>
      </c>
      <c r="AC21" s="62"/>
      <c r="AD21" s="85" t="s">
        <v>438</v>
      </c>
      <c r="AE21" s="85" t="s">
        <v>438</v>
      </c>
      <c r="AF21" s="85" t="s">
        <v>438</v>
      </c>
      <c r="AG21" s="85" t="s">
        <v>438</v>
      </c>
      <c r="AH21" s="85" t="s">
        <v>438</v>
      </c>
      <c r="AI21" s="124" t="s">
        <v>438</v>
      </c>
      <c r="AJ21" s="85" t="s">
        <v>438</v>
      </c>
      <c r="AK21" s="85" t="s">
        <v>438</v>
      </c>
      <c r="AL21" s="85" t="s">
        <v>438</v>
      </c>
      <c r="AM21" s="85" t="s">
        <v>438</v>
      </c>
      <c r="AN21" s="85" t="s">
        <v>438</v>
      </c>
      <c r="AO21" s="85" t="s">
        <v>438</v>
      </c>
      <c r="AP21" s="62"/>
      <c r="AQ21" s="60" t="s">
        <v>696</v>
      </c>
      <c r="AR21" s="63" t="s">
        <v>496</v>
      </c>
      <c r="AS21" s="63" t="s">
        <v>497</v>
      </c>
      <c r="AT21" s="61" t="s">
        <v>519</v>
      </c>
    </row>
    <row r="22" spans="1:46" ht="345" x14ac:dyDescent="0.25">
      <c r="A22" s="232"/>
      <c r="B22" s="254"/>
      <c r="C22" s="256"/>
      <c r="D22" s="256"/>
      <c r="E22" s="254"/>
      <c r="F22" s="62"/>
      <c r="G22" s="62"/>
      <c r="H22" s="62"/>
      <c r="I22" s="171" t="s">
        <v>531</v>
      </c>
      <c r="J22" s="166" t="s">
        <v>528</v>
      </c>
      <c r="K22" s="113" t="s">
        <v>532</v>
      </c>
      <c r="L22" s="86" t="s">
        <v>490</v>
      </c>
      <c r="M22" s="63" t="s">
        <v>524</v>
      </c>
      <c r="N22" s="86" t="s">
        <v>533</v>
      </c>
      <c r="O22" s="62"/>
      <c r="P22" s="62"/>
      <c r="Q22" s="62"/>
      <c r="R22" s="62"/>
      <c r="S22" s="62"/>
      <c r="T22" s="62"/>
      <c r="U22" s="62"/>
      <c r="V22" s="62"/>
      <c r="W22" s="62"/>
      <c r="X22" s="61" t="s">
        <v>526</v>
      </c>
      <c r="Y22" s="61" t="s">
        <v>494</v>
      </c>
      <c r="Z22" s="63" t="s">
        <v>252</v>
      </c>
      <c r="AA22" s="63" t="s">
        <v>245</v>
      </c>
      <c r="AB22" s="60" t="s">
        <v>518</v>
      </c>
      <c r="AC22" s="62"/>
      <c r="AD22" s="85" t="s">
        <v>438</v>
      </c>
      <c r="AE22" s="85" t="s">
        <v>438</v>
      </c>
      <c r="AF22" s="85" t="s">
        <v>438</v>
      </c>
      <c r="AG22" s="85" t="s">
        <v>438</v>
      </c>
      <c r="AH22" s="85" t="s">
        <v>438</v>
      </c>
      <c r="AI22" s="124" t="s">
        <v>438</v>
      </c>
      <c r="AJ22" s="85" t="s">
        <v>438</v>
      </c>
      <c r="AK22" s="85" t="s">
        <v>438</v>
      </c>
      <c r="AL22" s="85" t="s">
        <v>438</v>
      </c>
      <c r="AM22" s="85" t="s">
        <v>438</v>
      </c>
      <c r="AN22" s="85" t="s">
        <v>438</v>
      </c>
      <c r="AO22" s="85" t="s">
        <v>438</v>
      </c>
      <c r="AP22" s="62"/>
      <c r="AQ22" s="60" t="s">
        <v>696</v>
      </c>
      <c r="AR22" s="63" t="s">
        <v>496</v>
      </c>
      <c r="AS22" s="63" t="s">
        <v>497</v>
      </c>
      <c r="AT22" s="61" t="s">
        <v>519</v>
      </c>
    </row>
    <row r="23" spans="1:46" ht="345" x14ac:dyDescent="0.25">
      <c r="A23" s="232"/>
      <c r="B23" s="254"/>
      <c r="C23" s="256"/>
      <c r="D23" s="256"/>
      <c r="E23" s="254"/>
      <c r="F23" s="62"/>
      <c r="G23" s="62"/>
      <c r="H23" s="62"/>
      <c r="I23" s="171" t="s">
        <v>534</v>
      </c>
      <c r="J23" s="60" t="s">
        <v>535</v>
      </c>
      <c r="K23" s="114" t="s">
        <v>536</v>
      </c>
      <c r="L23" s="86" t="s">
        <v>490</v>
      </c>
      <c r="M23" s="63" t="s">
        <v>524</v>
      </c>
      <c r="N23" s="86" t="s">
        <v>537</v>
      </c>
      <c r="O23" s="62"/>
      <c r="P23" s="62"/>
      <c r="Q23" s="62"/>
      <c r="R23" s="62"/>
      <c r="S23" s="62"/>
      <c r="T23" s="62"/>
      <c r="U23" s="62"/>
      <c r="V23" s="62"/>
      <c r="W23" s="62"/>
      <c r="X23" s="61" t="s">
        <v>526</v>
      </c>
      <c r="Y23" s="61" t="s">
        <v>494</v>
      </c>
      <c r="Z23" s="63" t="s">
        <v>252</v>
      </c>
      <c r="AA23" s="63" t="s">
        <v>245</v>
      </c>
      <c r="AB23" s="60" t="s">
        <v>518</v>
      </c>
      <c r="AC23" s="62"/>
      <c r="AD23" s="85" t="s">
        <v>438</v>
      </c>
      <c r="AE23" s="85" t="s">
        <v>438</v>
      </c>
      <c r="AF23" s="85" t="s">
        <v>438</v>
      </c>
      <c r="AG23" s="85" t="s">
        <v>438</v>
      </c>
      <c r="AH23" s="85" t="s">
        <v>438</v>
      </c>
      <c r="AI23" s="124" t="s">
        <v>438</v>
      </c>
      <c r="AJ23" s="85" t="s">
        <v>438</v>
      </c>
      <c r="AK23" s="85" t="s">
        <v>438</v>
      </c>
      <c r="AL23" s="85" t="s">
        <v>438</v>
      </c>
      <c r="AM23" s="85" t="s">
        <v>438</v>
      </c>
      <c r="AN23" s="85" t="s">
        <v>438</v>
      </c>
      <c r="AO23" s="85" t="s">
        <v>438</v>
      </c>
      <c r="AP23" s="62"/>
      <c r="AQ23" s="60" t="s">
        <v>696</v>
      </c>
      <c r="AR23" s="63" t="s">
        <v>496</v>
      </c>
      <c r="AS23" s="63" t="s">
        <v>497</v>
      </c>
      <c r="AT23" s="61" t="s">
        <v>519</v>
      </c>
    </row>
    <row r="24" spans="1:46" ht="398.25" customHeight="1" x14ac:dyDescent="0.25">
      <c r="A24" s="232"/>
      <c r="B24" s="254"/>
      <c r="C24" s="256"/>
      <c r="D24" s="256"/>
      <c r="E24" s="254"/>
      <c r="F24" s="62"/>
      <c r="G24" s="62"/>
      <c r="H24" s="62"/>
      <c r="I24" s="171" t="s">
        <v>538</v>
      </c>
      <c r="J24" s="166" t="s">
        <v>488</v>
      </c>
      <c r="K24" s="114" t="s">
        <v>539</v>
      </c>
      <c r="L24" s="86" t="s">
        <v>490</v>
      </c>
      <c r="M24" s="63" t="s">
        <v>524</v>
      </c>
      <c r="N24" s="86" t="s">
        <v>540</v>
      </c>
      <c r="O24" s="62"/>
      <c r="P24" s="62"/>
      <c r="Q24" s="62"/>
      <c r="R24" s="62"/>
      <c r="S24" s="62"/>
      <c r="T24" s="62"/>
      <c r="U24" s="62"/>
      <c r="V24" s="62"/>
      <c r="W24" s="62"/>
      <c r="X24" s="61" t="s">
        <v>526</v>
      </c>
      <c r="Y24" s="61" t="s">
        <v>494</v>
      </c>
      <c r="Z24" s="63" t="s">
        <v>252</v>
      </c>
      <c r="AA24" s="63" t="s">
        <v>245</v>
      </c>
      <c r="AB24" s="60" t="s">
        <v>518</v>
      </c>
      <c r="AC24" s="62"/>
      <c r="AD24" s="85" t="s">
        <v>438</v>
      </c>
      <c r="AE24" s="85" t="s">
        <v>438</v>
      </c>
      <c r="AF24" s="85" t="s">
        <v>438</v>
      </c>
      <c r="AG24" s="85" t="s">
        <v>438</v>
      </c>
      <c r="AH24" s="85" t="s">
        <v>438</v>
      </c>
      <c r="AI24" s="124" t="s">
        <v>438</v>
      </c>
      <c r="AJ24" s="85" t="s">
        <v>438</v>
      </c>
      <c r="AK24" s="85" t="s">
        <v>438</v>
      </c>
      <c r="AL24" s="85" t="s">
        <v>438</v>
      </c>
      <c r="AM24" s="85" t="s">
        <v>438</v>
      </c>
      <c r="AN24" s="85" t="s">
        <v>438</v>
      </c>
      <c r="AO24" s="85" t="s">
        <v>438</v>
      </c>
      <c r="AP24" s="62"/>
      <c r="AQ24" s="60" t="s">
        <v>696</v>
      </c>
      <c r="AR24" s="63" t="s">
        <v>496</v>
      </c>
      <c r="AS24" s="63" t="s">
        <v>497</v>
      </c>
      <c r="AT24" s="61" t="s">
        <v>519</v>
      </c>
    </row>
    <row r="25" spans="1:46" ht="402" customHeight="1" x14ac:dyDescent="0.25">
      <c r="A25" s="232"/>
      <c r="B25" s="254"/>
      <c r="C25" s="256"/>
      <c r="D25" s="256"/>
      <c r="E25" s="254"/>
      <c r="F25" s="62"/>
      <c r="G25" s="62"/>
      <c r="H25" s="62"/>
      <c r="I25" s="113" t="s">
        <v>541</v>
      </c>
      <c r="J25" s="166" t="s">
        <v>542</v>
      </c>
      <c r="K25" s="114" t="s">
        <v>543</v>
      </c>
      <c r="L25" s="86" t="s">
        <v>490</v>
      </c>
      <c r="M25" s="63" t="s">
        <v>524</v>
      </c>
      <c r="N25" s="86" t="s">
        <v>544</v>
      </c>
      <c r="O25" s="62"/>
      <c r="P25" s="62"/>
      <c r="Q25" s="62"/>
      <c r="R25" s="62"/>
      <c r="S25" s="62"/>
      <c r="T25" s="62"/>
      <c r="U25" s="62"/>
      <c r="V25" s="62"/>
      <c r="W25" s="62"/>
      <c r="X25" s="61" t="s">
        <v>526</v>
      </c>
      <c r="Y25" s="61" t="s">
        <v>494</v>
      </c>
      <c r="Z25" s="63" t="s">
        <v>252</v>
      </c>
      <c r="AA25" s="63" t="s">
        <v>245</v>
      </c>
      <c r="AB25" s="60" t="s">
        <v>518</v>
      </c>
      <c r="AC25" s="62"/>
      <c r="AD25" s="85" t="s">
        <v>438</v>
      </c>
      <c r="AE25" s="85" t="s">
        <v>438</v>
      </c>
      <c r="AF25" s="85" t="s">
        <v>438</v>
      </c>
      <c r="AG25" s="85" t="s">
        <v>438</v>
      </c>
      <c r="AH25" s="85" t="s">
        <v>438</v>
      </c>
      <c r="AI25" s="124" t="s">
        <v>438</v>
      </c>
      <c r="AJ25" s="85" t="s">
        <v>438</v>
      </c>
      <c r="AK25" s="85" t="s">
        <v>438</v>
      </c>
      <c r="AL25" s="85" t="s">
        <v>438</v>
      </c>
      <c r="AM25" s="85" t="s">
        <v>438</v>
      </c>
      <c r="AN25" s="85" t="s">
        <v>438</v>
      </c>
      <c r="AO25" s="85" t="s">
        <v>438</v>
      </c>
      <c r="AP25" s="62"/>
      <c r="AQ25" s="60" t="s">
        <v>696</v>
      </c>
      <c r="AR25" s="63" t="s">
        <v>496</v>
      </c>
      <c r="AS25" s="63" t="s">
        <v>497</v>
      </c>
      <c r="AT25" s="61" t="s">
        <v>519</v>
      </c>
    </row>
    <row r="26" spans="1:46" ht="409.5" customHeight="1" x14ac:dyDescent="0.25">
      <c r="A26" s="232"/>
      <c r="B26" s="254"/>
      <c r="C26" s="256"/>
      <c r="D26" s="256"/>
      <c r="E26" s="254"/>
      <c r="F26" s="62"/>
      <c r="G26" s="62"/>
      <c r="H26" s="62"/>
      <c r="I26" s="113" t="s">
        <v>545</v>
      </c>
      <c r="J26" s="166" t="s">
        <v>542</v>
      </c>
      <c r="K26" s="114" t="s">
        <v>546</v>
      </c>
      <c r="L26" s="86" t="s">
        <v>490</v>
      </c>
      <c r="M26" s="63" t="s">
        <v>524</v>
      </c>
      <c r="N26" s="86" t="s">
        <v>547</v>
      </c>
      <c r="O26" s="62"/>
      <c r="P26" s="62"/>
      <c r="Q26" s="62"/>
      <c r="R26" s="62"/>
      <c r="S26" s="62"/>
      <c r="T26" s="62"/>
      <c r="U26" s="62"/>
      <c r="V26" s="62"/>
      <c r="W26" s="62"/>
      <c r="X26" s="61" t="s">
        <v>526</v>
      </c>
      <c r="Y26" s="61" t="s">
        <v>494</v>
      </c>
      <c r="Z26" s="63" t="s">
        <v>252</v>
      </c>
      <c r="AA26" s="63" t="s">
        <v>245</v>
      </c>
      <c r="AB26" s="60" t="s">
        <v>518</v>
      </c>
      <c r="AC26" s="62"/>
      <c r="AD26" s="85" t="s">
        <v>438</v>
      </c>
      <c r="AE26" s="85" t="s">
        <v>438</v>
      </c>
      <c r="AF26" s="85" t="s">
        <v>438</v>
      </c>
      <c r="AG26" s="85" t="s">
        <v>438</v>
      </c>
      <c r="AH26" s="85" t="s">
        <v>438</v>
      </c>
      <c r="AI26" s="124" t="s">
        <v>438</v>
      </c>
      <c r="AJ26" s="85" t="s">
        <v>438</v>
      </c>
      <c r="AK26" s="85" t="s">
        <v>438</v>
      </c>
      <c r="AL26" s="85" t="s">
        <v>438</v>
      </c>
      <c r="AM26" s="85" t="s">
        <v>438</v>
      </c>
      <c r="AN26" s="85" t="s">
        <v>438</v>
      </c>
      <c r="AO26" s="85" t="s">
        <v>438</v>
      </c>
      <c r="AP26" s="62"/>
      <c r="AQ26" s="60" t="s">
        <v>696</v>
      </c>
      <c r="AR26" s="63" t="s">
        <v>496</v>
      </c>
      <c r="AS26" s="63" t="s">
        <v>497</v>
      </c>
      <c r="AT26" s="61" t="s">
        <v>519</v>
      </c>
    </row>
    <row r="27" spans="1:46" ht="402" customHeight="1" x14ac:dyDescent="0.25">
      <c r="A27" s="232"/>
      <c r="B27" s="254"/>
      <c r="C27" s="256"/>
      <c r="D27" s="256"/>
      <c r="E27" s="254"/>
      <c r="F27" s="62"/>
      <c r="G27" s="62"/>
      <c r="H27" s="62"/>
      <c r="I27" s="113" t="s">
        <v>548</v>
      </c>
      <c r="J27" s="166" t="s">
        <v>542</v>
      </c>
      <c r="K27" s="114" t="s">
        <v>549</v>
      </c>
      <c r="L27" s="86" t="s">
        <v>490</v>
      </c>
      <c r="M27" s="63" t="s">
        <v>524</v>
      </c>
      <c r="N27" s="86" t="s">
        <v>550</v>
      </c>
      <c r="O27" s="62"/>
      <c r="P27" s="62"/>
      <c r="Q27" s="62"/>
      <c r="R27" s="62"/>
      <c r="S27" s="62"/>
      <c r="T27" s="62"/>
      <c r="U27" s="62"/>
      <c r="V27" s="62"/>
      <c r="W27" s="62"/>
      <c r="X27" s="61" t="s">
        <v>526</v>
      </c>
      <c r="Y27" s="61" t="s">
        <v>494</v>
      </c>
      <c r="Z27" s="63" t="s">
        <v>252</v>
      </c>
      <c r="AA27" s="63" t="s">
        <v>245</v>
      </c>
      <c r="AB27" s="60" t="s">
        <v>518</v>
      </c>
      <c r="AC27" s="62"/>
      <c r="AD27" s="85" t="s">
        <v>438</v>
      </c>
      <c r="AE27" s="85" t="s">
        <v>438</v>
      </c>
      <c r="AF27" s="85" t="s">
        <v>438</v>
      </c>
      <c r="AG27" s="85" t="s">
        <v>438</v>
      </c>
      <c r="AH27" s="85" t="s">
        <v>438</v>
      </c>
      <c r="AI27" s="124" t="s">
        <v>438</v>
      </c>
      <c r="AJ27" s="85" t="s">
        <v>438</v>
      </c>
      <c r="AK27" s="85" t="s">
        <v>438</v>
      </c>
      <c r="AL27" s="85" t="s">
        <v>438</v>
      </c>
      <c r="AM27" s="85" t="s">
        <v>438</v>
      </c>
      <c r="AN27" s="85" t="s">
        <v>438</v>
      </c>
      <c r="AO27" s="85" t="s">
        <v>438</v>
      </c>
      <c r="AP27" s="62"/>
      <c r="AQ27" s="60" t="s">
        <v>696</v>
      </c>
      <c r="AR27" s="63" t="s">
        <v>496</v>
      </c>
      <c r="AS27" s="63" t="s">
        <v>497</v>
      </c>
      <c r="AT27" s="61" t="s">
        <v>519</v>
      </c>
    </row>
    <row r="28" spans="1:46" ht="408" customHeight="1" x14ac:dyDescent="0.25">
      <c r="A28" s="232"/>
      <c r="B28" s="254"/>
      <c r="C28" s="256"/>
      <c r="D28" s="256"/>
      <c r="E28" s="254"/>
      <c r="F28" s="62"/>
      <c r="G28" s="62"/>
      <c r="H28" s="62"/>
      <c r="I28" s="113" t="s">
        <v>698</v>
      </c>
      <c r="J28" s="166" t="s">
        <v>542</v>
      </c>
      <c r="K28" s="114" t="s">
        <v>551</v>
      </c>
      <c r="L28" s="86" t="s">
        <v>490</v>
      </c>
      <c r="M28" s="63" t="s">
        <v>524</v>
      </c>
      <c r="N28" s="86" t="s">
        <v>552</v>
      </c>
      <c r="O28" s="62"/>
      <c r="P28" s="62"/>
      <c r="Q28" s="62"/>
      <c r="R28" s="62"/>
      <c r="S28" s="62"/>
      <c r="T28" s="62"/>
      <c r="U28" s="62"/>
      <c r="V28" s="62"/>
      <c r="W28" s="62"/>
      <c r="X28" s="61" t="s">
        <v>526</v>
      </c>
      <c r="Y28" s="61" t="s">
        <v>494</v>
      </c>
      <c r="Z28" s="63" t="s">
        <v>252</v>
      </c>
      <c r="AA28" s="63" t="s">
        <v>245</v>
      </c>
      <c r="AB28" s="60" t="s">
        <v>518</v>
      </c>
      <c r="AC28" s="62"/>
      <c r="AD28" s="85" t="s">
        <v>438</v>
      </c>
      <c r="AE28" s="85" t="s">
        <v>438</v>
      </c>
      <c r="AF28" s="85" t="s">
        <v>438</v>
      </c>
      <c r="AG28" s="85" t="s">
        <v>438</v>
      </c>
      <c r="AH28" s="85" t="s">
        <v>438</v>
      </c>
      <c r="AI28" s="124" t="s">
        <v>438</v>
      </c>
      <c r="AJ28" s="85" t="s">
        <v>438</v>
      </c>
      <c r="AK28" s="85" t="s">
        <v>438</v>
      </c>
      <c r="AL28" s="85" t="s">
        <v>438</v>
      </c>
      <c r="AM28" s="85" t="s">
        <v>438</v>
      </c>
      <c r="AN28" s="85" t="s">
        <v>438</v>
      </c>
      <c r="AO28" s="85" t="s">
        <v>438</v>
      </c>
      <c r="AP28" s="62"/>
      <c r="AQ28" s="60" t="s">
        <v>696</v>
      </c>
      <c r="AR28" s="63" t="s">
        <v>496</v>
      </c>
      <c r="AS28" s="63" t="s">
        <v>497</v>
      </c>
      <c r="AT28" s="61" t="s">
        <v>519</v>
      </c>
    </row>
    <row r="29" spans="1:46" ht="409.6" customHeight="1" x14ac:dyDescent="0.25">
      <c r="A29" s="232"/>
      <c r="B29" s="254"/>
      <c r="C29" s="256"/>
      <c r="D29" s="256"/>
      <c r="E29" s="254"/>
      <c r="F29" s="62"/>
      <c r="G29" s="62"/>
      <c r="H29" s="62"/>
      <c r="I29" s="113" t="s">
        <v>553</v>
      </c>
      <c r="J29" s="166" t="s">
        <v>542</v>
      </c>
      <c r="K29" s="114" t="s">
        <v>554</v>
      </c>
      <c r="L29" s="86" t="s">
        <v>490</v>
      </c>
      <c r="M29" s="63" t="s">
        <v>524</v>
      </c>
      <c r="N29" s="86" t="s">
        <v>555</v>
      </c>
      <c r="O29" s="62"/>
      <c r="P29" s="62"/>
      <c r="Q29" s="62"/>
      <c r="R29" s="62"/>
      <c r="S29" s="62"/>
      <c r="T29" s="62"/>
      <c r="U29" s="62"/>
      <c r="V29" s="62"/>
      <c r="W29" s="62"/>
      <c r="X29" s="61" t="s">
        <v>526</v>
      </c>
      <c r="Y29" s="61" t="s">
        <v>494</v>
      </c>
      <c r="Z29" s="63" t="s">
        <v>252</v>
      </c>
      <c r="AA29" s="63" t="s">
        <v>245</v>
      </c>
      <c r="AB29" s="60" t="s">
        <v>518</v>
      </c>
      <c r="AC29" s="62"/>
      <c r="AD29" s="62"/>
      <c r="AE29" s="62"/>
      <c r="AF29" s="62"/>
      <c r="AG29" s="62"/>
      <c r="AH29" s="62"/>
      <c r="AI29" s="62"/>
      <c r="AJ29" s="62"/>
      <c r="AK29" s="62"/>
      <c r="AL29" s="62"/>
      <c r="AM29" s="62"/>
      <c r="AN29" s="62"/>
      <c r="AO29" s="62"/>
      <c r="AP29" s="62"/>
      <c r="AQ29" s="60" t="s">
        <v>696</v>
      </c>
      <c r="AR29" s="63" t="s">
        <v>496</v>
      </c>
      <c r="AS29" s="63" t="s">
        <v>497</v>
      </c>
      <c r="AT29" s="61" t="s">
        <v>519</v>
      </c>
    </row>
    <row r="30" spans="1:46" ht="409.5" customHeight="1" x14ac:dyDescent="0.25">
      <c r="A30" s="232"/>
      <c r="B30" s="254"/>
      <c r="C30" s="256"/>
      <c r="D30" s="256"/>
      <c r="E30" s="254"/>
      <c r="F30" s="62"/>
      <c r="G30" s="62"/>
      <c r="H30" s="62"/>
      <c r="I30" s="113" t="s">
        <v>556</v>
      </c>
      <c r="J30" s="166" t="s">
        <v>542</v>
      </c>
      <c r="K30" s="114" t="s">
        <v>557</v>
      </c>
      <c r="L30" s="86" t="s">
        <v>490</v>
      </c>
      <c r="M30" s="63" t="s">
        <v>524</v>
      </c>
      <c r="N30" s="86" t="s">
        <v>558</v>
      </c>
      <c r="O30" s="62"/>
      <c r="P30" s="62"/>
      <c r="Q30" s="62"/>
      <c r="R30" s="62"/>
      <c r="S30" s="62"/>
      <c r="T30" s="62"/>
      <c r="U30" s="62"/>
      <c r="V30" s="62"/>
      <c r="W30" s="62"/>
      <c r="X30" s="61" t="s">
        <v>526</v>
      </c>
      <c r="Y30" s="61" t="s">
        <v>494</v>
      </c>
      <c r="Z30" s="63" t="s">
        <v>252</v>
      </c>
      <c r="AA30" s="63" t="s">
        <v>245</v>
      </c>
      <c r="AB30" s="60" t="s">
        <v>518</v>
      </c>
      <c r="AC30" s="62"/>
      <c r="AD30" s="62"/>
      <c r="AE30" s="62"/>
      <c r="AF30" s="62"/>
      <c r="AG30" s="62"/>
      <c r="AH30" s="62"/>
      <c r="AI30" s="62"/>
      <c r="AJ30" s="62"/>
      <c r="AK30" s="62"/>
      <c r="AL30" s="62"/>
      <c r="AM30" s="62"/>
      <c r="AN30" s="62"/>
      <c r="AO30" s="62"/>
      <c r="AP30" s="62"/>
      <c r="AQ30" s="60" t="s">
        <v>696</v>
      </c>
      <c r="AR30" s="63" t="s">
        <v>496</v>
      </c>
      <c r="AS30" s="63" t="s">
        <v>497</v>
      </c>
      <c r="AT30" s="61" t="s">
        <v>519</v>
      </c>
    </row>
    <row r="31" spans="1:46" ht="345" x14ac:dyDescent="0.25">
      <c r="A31" s="232"/>
      <c r="B31" s="254"/>
      <c r="C31" s="256"/>
      <c r="D31" s="256"/>
      <c r="E31" s="254"/>
      <c r="F31" s="62"/>
      <c r="G31" s="62"/>
      <c r="H31" s="62"/>
      <c r="I31" s="113" t="s">
        <v>559</v>
      </c>
      <c r="J31" s="166" t="s">
        <v>542</v>
      </c>
      <c r="K31" s="114" t="s">
        <v>560</v>
      </c>
      <c r="L31" s="86" t="s">
        <v>490</v>
      </c>
      <c r="M31" s="63" t="s">
        <v>524</v>
      </c>
      <c r="N31" s="86" t="s">
        <v>561</v>
      </c>
      <c r="O31" s="62"/>
      <c r="P31" s="62"/>
      <c r="Q31" s="62"/>
      <c r="R31" s="62"/>
      <c r="S31" s="62"/>
      <c r="T31" s="62"/>
      <c r="U31" s="62"/>
      <c r="V31" s="62"/>
      <c r="W31" s="62"/>
      <c r="X31" s="61" t="s">
        <v>526</v>
      </c>
      <c r="Y31" s="61" t="s">
        <v>494</v>
      </c>
      <c r="Z31" s="63" t="s">
        <v>252</v>
      </c>
      <c r="AA31" s="63" t="s">
        <v>245</v>
      </c>
      <c r="AB31" s="60" t="s">
        <v>518</v>
      </c>
      <c r="AC31" s="62"/>
      <c r="AD31" s="85" t="s">
        <v>438</v>
      </c>
      <c r="AE31" s="85" t="s">
        <v>438</v>
      </c>
      <c r="AF31" s="85" t="s">
        <v>438</v>
      </c>
      <c r="AG31" s="85" t="s">
        <v>438</v>
      </c>
      <c r="AH31" s="85" t="s">
        <v>438</v>
      </c>
      <c r="AI31" s="124" t="s">
        <v>438</v>
      </c>
      <c r="AJ31" s="85" t="s">
        <v>438</v>
      </c>
      <c r="AK31" s="85" t="s">
        <v>438</v>
      </c>
      <c r="AL31" s="85" t="s">
        <v>438</v>
      </c>
      <c r="AM31" s="85" t="s">
        <v>438</v>
      </c>
      <c r="AN31" s="85" t="s">
        <v>438</v>
      </c>
      <c r="AO31" s="85" t="s">
        <v>438</v>
      </c>
      <c r="AP31" s="62"/>
      <c r="AQ31" s="60" t="s">
        <v>696</v>
      </c>
      <c r="AR31" s="63" t="s">
        <v>496</v>
      </c>
      <c r="AS31" s="63" t="s">
        <v>497</v>
      </c>
      <c r="AT31" s="61" t="s">
        <v>519</v>
      </c>
    </row>
    <row r="32" spans="1:46" ht="408" customHeight="1" x14ac:dyDescent="0.25">
      <c r="A32" s="232"/>
      <c r="B32" s="254"/>
      <c r="C32" s="256"/>
      <c r="D32" s="256"/>
      <c r="E32" s="254"/>
      <c r="F32" s="62"/>
      <c r="G32" s="62"/>
      <c r="H32" s="62"/>
      <c r="I32" s="113" t="s">
        <v>562</v>
      </c>
      <c r="J32" s="166" t="s">
        <v>542</v>
      </c>
      <c r="K32" s="114" t="s">
        <v>563</v>
      </c>
      <c r="L32" s="86" t="s">
        <v>490</v>
      </c>
      <c r="M32" s="63" t="s">
        <v>524</v>
      </c>
      <c r="N32" s="86" t="s">
        <v>564</v>
      </c>
      <c r="O32" s="62"/>
      <c r="P32" s="62"/>
      <c r="Q32" s="62"/>
      <c r="R32" s="62"/>
      <c r="S32" s="62"/>
      <c r="T32" s="62"/>
      <c r="U32" s="62"/>
      <c r="V32" s="62"/>
      <c r="W32" s="62"/>
      <c r="X32" s="61" t="s">
        <v>526</v>
      </c>
      <c r="Y32" s="61" t="s">
        <v>494</v>
      </c>
      <c r="Z32" s="63" t="s">
        <v>252</v>
      </c>
      <c r="AA32" s="63" t="s">
        <v>245</v>
      </c>
      <c r="AB32" s="60" t="s">
        <v>518</v>
      </c>
      <c r="AC32" s="62"/>
      <c r="AD32" s="85" t="s">
        <v>438</v>
      </c>
      <c r="AE32" s="85" t="s">
        <v>438</v>
      </c>
      <c r="AF32" s="85" t="s">
        <v>438</v>
      </c>
      <c r="AG32" s="85" t="s">
        <v>438</v>
      </c>
      <c r="AH32" s="85" t="s">
        <v>438</v>
      </c>
      <c r="AI32" s="124" t="s">
        <v>438</v>
      </c>
      <c r="AJ32" s="85" t="s">
        <v>438</v>
      </c>
      <c r="AK32" s="85" t="s">
        <v>438</v>
      </c>
      <c r="AL32" s="85" t="s">
        <v>438</v>
      </c>
      <c r="AM32" s="85" t="s">
        <v>438</v>
      </c>
      <c r="AN32" s="85" t="s">
        <v>438</v>
      </c>
      <c r="AO32" s="85" t="s">
        <v>438</v>
      </c>
      <c r="AP32" s="62"/>
      <c r="AQ32" s="60" t="s">
        <v>696</v>
      </c>
      <c r="AR32" s="63" t="s">
        <v>496</v>
      </c>
      <c r="AS32" s="63" t="s">
        <v>497</v>
      </c>
      <c r="AT32" s="61" t="s">
        <v>519</v>
      </c>
    </row>
    <row r="33" spans="1:46" ht="409.5" customHeight="1" x14ac:dyDescent="0.25">
      <c r="A33" s="232"/>
      <c r="B33" s="254"/>
      <c r="C33" s="256"/>
      <c r="D33" s="256"/>
      <c r="E33" s="254"/>
      <c r="F33" s="62"/>
      <c r="G33" s="62"/>
      <c r="H33" s="62"/>
      <c r="I33" s="113" t="s">
        <v>565</v>
      </c>
      <c r="J33" s="166" t="s">
        <v>542</v>
      </c>
      <c r="K33" s="114" t="s">
        <v>566</v>
      </c>
      <c r="L33" s="86" t="s">
        <v>490</v>
      </c>
      <c r="M33" s="63" t="s">
        <v>524</v>
      </c>
      <c r="N33" s="86" t="s">
        <v>567</v>
      </c>
      <c r="O33" s="62"/>
      <c r="P33" s="62"/>
      <c r="Q33" s="62"/>
      <c r="R33" s="62"/>
      <c r="S33" s="62"/>
      <c r="T33" s="62"/>
      <c r="U33" s="62"/>
      <c r="V33" s="62"/>
      <c r="W33" s="62"/>
      <c r="X33" s="61" t="s">
        <v>526</v>
      </c>
      <c r="Y33" s="61" t="s">
        <v>494</v>
      </c>
      <c r="Z33" s="63" t="s">
        <v>252</v>
      </c>
      <c r="AA33" s="63" t="s">
        <v>245</v>
      </c>
      <c r="AB33" s="60" t="s">
        <v>518</v>
      </c>
      <c r="AC33" s="62"/>
      <c r="AD33" s="85" t="s">
        <v>438</v>
      </c>
      <c r="AE33" s="85" t="s">
        <v>438</v>
      </c>
      <c r="AF33" s="85" t="s">
        <v>438</v>
      </c>
      <c r="AG33" s="85" t="s">
        <v>438</v>
      </c>
      <c r="AH33" s="85" t="s">
        <v>438</v>
      </c>
      <c r="AI33" s="124" t="s">
        <v>438</v>
      </c>
      <c r="AJ33" s="85" t="s">
        <v>438</v>
      </c>
      <c r="AK33" s="85" t="s">
        <v>438</v>
      </c>
      <c r="AL33" s="85" t="s">
        <v>438</v>
      </c>
      <c r="AM33" s="85" t="s">
        <v>438</v>
      </c>
      <c r="AN33" s="85" t="s">
        <v>438</v>
      </c>
      <c r="AO33" s="85" t="s">
        <v>438</v>
      </c>
      <c r="AP33" s="62"/>
      <c r="AQ33" s="60" t="s">
        <v>696</v>
      </c>
      <c r="AR33" s="63" t="s">
        <v>496</v>
      </c>
      <c r="AS33" s="63" t="s">
        <v>497</v>
      </c>
      <c r="AT33" s="61" t="s">
        <v>519</v>
      </c>
    </row>
    <row r="34" spans="1:46" ht="404.25" customHeight="1" x14ac:dyDescent="0.25">
      <c r="A34" s="232"/>
      <c r="B34" s="254"/>
      <c r="C34" s="256"/>
      <c r="D34" s="256"/>
      <c r="E34" s="254"/>
      <c r="F34" s="62"/>
      <c r="G34" s="62"/>
      <c r="H34" s="62"/>
      <c r="I34" s="113" t="s">
        <v>568</v>
      </c>
      <c r="J34" s="166" t="s">
        <v>542</v>
      </c>
      <c r="K34" s="114" t="s">
        <v>569</v>
      </c>
      <c r="L34" s="86" t="s">
        <v>490</v>
      </c>
      <c r="M34" s="63" t="s">
        <v>524</v>
      </c>
      <c r="N34" s="86" t="s">
        <v>570</v>
      </c>
      <c r="O34" s="62"/>
      <c r="P34" s="62"/>
      <c r="Q34" s="62"/>
      <c r="R34" s="62"/>
      <c r="S34" s="62"/>
      <c r="T34" s="62"/>
      <c r="U34" s="62"/>
      <c r="V34" s="62"/>
      <c r="W34" s="62"/>
      <c r="X34" s="61" t="s">
        <v>526</v>
      </c>
      <c r="Y34" s="61" t="s">
        <v>494</v>
      </c>
      <c r="Z34" s="63" t="s">
        <v>252</v>
      </c>
      <c r="AA34" s="63" t="s">
        <v>245</v>
      </c>
      <c r="AB34" s="60" t="s">
        <v>518</v>
      </c>
      <c r="AC34" s="62"/>
      <c r="AD34" s="85" t="s">
        <v>438</v>
      </c>
      <c r="AE34" s="85" t="s">
        <v>438</v>
      </c>
      <c r="AF34" s="85" t="s">
        <v>438</v>
      </c>
      <c r="AG34" s="85" t="s">
        <v>438</v>
      </c>
      <c r="AH34" s="85" t="s">
        <v>438</v>
      </c>
      <c r="AI34" s="124" t="s">
        <v>438</v>
      </c>
      <c r="AJ34" s="85" t="s">
        <v>438</v>
      </c>
      <c r="AK34" s="85" t="s">
        <v>438</v>
      </c>
      <c r="AL34" s="85" t="s">
        <v>438</v>
      </c>
      <c r="AM34" s="85" t="s">
        <v>438</v>
      </c>
      <c r="AN34" s="85" t="s">
        <v>438</v>
      </c>
      <c r="AO34" s="85" t="s">
        <v>438</v>
      </c>
      <c r="AP34" s="62"/>
      <c r="AQ34" s="60" t="s">
        <v>696</v>
      </c>
      <c r="AR34" s="63" t="s">
        <v>496</v>
      </c>
      <c r="AS34" s="63" t="s">
        <v>497</v>
      </c>
      <c r="AT34" s="61" t="s">
        <v>519</v>
      </c>
    </row>
    <row r="35" spans="1:46" ht="409.6" customHeight="1" x14ac:dyDescent="0.25">
      <c r="A35" s="232"/>
      <c r="B35" s="254"/>
      <c r="C35" s="256"/>
      <c r="D35" s="256"/>
      <c r="E35" s="59" t="s">
        <v>210</v>
      </c>
      <c r="F35" s="62"/>
      <c r="G35" s="62"/>
      <c r="H35" s="62"/>
      <c r="I35" s="113" t="s">
        <v>571</v>
      </c>
      <c r="J35" s="166" t="s">
        <v>697</v>
      </c>
      <c r="K35" s="61" t="s">
        <v>572</v>
      </c>
      <c r="L35" s="86" t="s">
        <v>490</v>
      </c>
      <c r="M35" s="63" t="s">
        <v>573</v>
      </c>
      <c r="N35" s="187" t="s">
        <v>574</v>
      </c>
      <c r="O35" s="62"/>
      <c r="P35" s="62"/>
      <c r="Q35" s="62"/>
      <c r="R35" s="62"/>
      <c r="S35" s="62"/>
      <c r="T35" s="62"/>
      <c r="U35" s="62"/>
      <c r="V35" s="62"/>
      <c r="W35" s="62"/>
      <c r="X35" s="166" t="s">
        <v>575</v>
      </c>
      <c r="Y35" s="61" t="s">
        <v>494</v>
      </c>
      <c r="Z35" s="63" t="s">
        <v>252</v>
      </c>
      <c r="AA35" s="63" t="s">
        <v>245</v>
      </c>
      <c r="AB35" s="60" t="s">
        <v>518</v>
      </c>
      <c r="AC35" s="62"/>
      <c r="AD35" s="85" t="s">
        <v>438</v>
      </c>
      <c r="AE35" s="85" t="s">
        <v>438</v>
      </c>
      <c r="AF35" s="85" t="s">
        <v>438</v>
      </c>
      <c r="AG35" s="85" t="s">
        <v>438</v>
      </c>
      <c r="AH35" s="85" t="s">
        <v>438</v>
      </c>
      <c r="AI35" s="124" t="s">
        <v>438</v>
      </c>
      <c r="AJ35" s="85" t="s">
        <v>438</v>
      </c>
      <c r="AK35" s="85" t="s">
        <v>438</v>
      </c>
      <c r="AL35" s="85" t="s">
        <v>438</v>
      </c>
      <c r="AM35" s="85" t="s">
        <v>438</v>
      </c>
      <c r="AN35" s="85" t="s">
        <v>438</v>
      </c>
      <c r="AO35" s="85" t="s">
        <v>438</v>
      </c>
      <c r="AP35" s="62"/>
      <c r="AQ35" s="60" t="s">
        <v>696</v>
      </c>
      <c r="AR35" s="63" t="s">
        <v>496</v>
      </c>
      <c r="AS35" s="63" t="s">
        <v>497</v>
      </c>
      <c r="AT35" s="61" t="s">
        <v>519</v>
      </c>
    </row>
    <row r="36" spans="1:46" s="81" customFormat="1" ht="115.5" customHeight="1" x14ac:dyDescent="0.25">
      <c r="A36" s="232"/>
      <c r="B36" s="254"/>
      <c r="C36" s="256"/>
      <c r="D36" s="256"/>
      <c r="E36" s="69" t="s">
        <v>211</v>
      </c>
      <c r="F36" s="80"/>
      <c r="G36" s="80"/>
      <c r="H36" s="80"/>
      <c r="I36" s="61" t="s">
        <v>472</v>
      </c>
      <c r="J36" s="61" t="s">
        <v>473</v>
      </c>
      <c r="K36" s="61" t="s">
        <v>0</v>
      </c>
      <c r="L36" s="61" t="s">
        <v>476</v>
      </c>
      <c r="M36" s="106">
        <v>0.5</v>
      </c>
      <c r="N36" s="185">
        <v>0.5</v>
      </c>
      <c r="O36" s="86">
        <v>12800000</v>
      </c>
      <c r="P36" s="86">
        <v>3200000</v>
      </c>
      <c r="Q36" s="158">
        <f>8/34</f>
        <v>0.23529411764705882</v>
      </c>
      <c r="R36" s="86">
        <v>3200000</v>
      </c>
      <c r="S36" s="158">
        <f>8/34</f>
        <v>0.23529411764705882</v>
      </c>
      <c r="T36" s="86">
        <v>3200000</v>
      </c>
      <c r="U36" s="158">
        <f>12/34</f>
        <v>0.35294117647058826</v>
      </c>
      <c r="V36" s="86">
        <v>3200000</v>
      </c>
      <c r="W36" s="158">
        <f>6/34</f>
        <v>0.17647058823529413</v>
      </c>
      <c r="X36" s="86" t="s">
        <v>474</v>
      </c>
      <c r="Y36" s="86" t="s">
        <v>475</v>
      </c>
      <c r="Z36" s="63" t="s">
        <v>245</v>
      </c>
      <c r="AA36" s="63" t="s">
        <v>91</v>
      </c>
      <c r="AB36" s="61"/>
      <c r="AC36" s="61"/>
      <c r="AD36" s="61"/>
      <c r="AE36" s="61" t="s">
        <v>414</v>
      </c>
      <c r="AF36" s="61"/>
      <c r="AG36" s="61"/>
      <c r="AH36" s="61" t="s">
        <v>438</v>
      </c>
      <c r="AI36" s="61"/>
      <c r="AJ36" s="61"/>
      <c r="AK36" s="61" t="s">
        <v>438</v>
      </c>
      <c r="AL36" s="61"/>
      <c r="AM36" s="61"/>
      <c r="AN36" s="61" t="s">
        <v>438</v>
      </c>
      <c r="AO36" s="61"/>
      <c r="AP36" s="63">
        <v>12800000</v>
      </c>
      <c r="AQ36" s="63" t="s">
        <v>462</v>
      </c>
      <c r="AR36" s="63" t="s">
        <v>465</v>
      </c>
      <c r="AS36" s="63">
        <v>4</v>
      </c>
      <c r="AT36" s="61" t="s">
        <v>280</v>
      </c>
    </row>
    <row r="37" spans="1:46" ht="107.25" customHeight="1" x14ac:dyDescent="0.25">
      <c r="A37" s="232"/>
      <c r="B37" s="254"/>
      <c r="C37" s="256"/>
      <c r="D37" s="256"/>
      <c r="E37" s="69" t="s">
        <v>212</v>
      </c>
      <c r="F37" s="62"/>
      <c r="G37" s="62"/>
      <c r="H37" s="62"/>
      <c r="I37" s="63" t="s">
        <v>295</v>
      </c>
      <c r="J37" s="63" t="s">
        <v>296</v>
      </c>
      <c r="K37" s="63" t="s">
        <v>0</v>
      </c>
      <c r="L37" s="63" t="s">
        <v>476</v>
      </c>
      <c r="M37" s="62"/>
      <c r="N37" s="185">
        <v>1</v>
      </c>
      <c r="O37" s="86">
        <v>1500000</v>
      </c>
      <c r="P37" s="86">
        <v>450000</v>
      </c>
      <c r="Q37" s="186">
        <f>68/232</f>
        <v>0.29310344827586204</v>
      </c>
      <c r="R37" s="86">
        <v>450000</v>
      </c>
      <c r="S37" s="186">
        <f>68/232</f>
        <v>0.29310344827586204</v>
      </c>
      <c r="T37" s="86">
        <v>300000</v>
      </c>
      <c r="U37" s="186">
        <f>48/232</f>
        <v>0.20689655172413793</v>
      </c>
      <c r="V37" s="86">
        <v>300000</v>
      </c>
      <c r="W37" s="186">
        <f>48/232</f>
        <v>0.20689655172413793</v>
      </c>
      <c r="X37" s="86" t="s">
        <v>477</v>
      </c>
      <c r="Y37" s="86" t="s">
        <v>478</v>
      </c>
      <c r="Z37" s="63" t="s">
        <v>245</v>
      </c>
      <c r="AA37" s="63" t="s">
        <v>253</v>
      </c>
      <c r="AB37" s="82" t="s">
        <v>479</v>
      </c>
      <c r="AC37" s="62"/>
      <c r="AD37" s="62"/>
      <c r="AE37" s="62" t="s">
        <v>414</v>
      </c>
      <c r="AF37" s="62"/>
      <c r="AG37" s="62"/>
      <c r="AH37" s="62" t="s">
        <v>414</v>
      </c>
      <c r="AI37" s="62"/>
      <c r="AJ37" s="62"/>
      <c r="AK37" s="62" t="s">
        <v>414</v>
      </c>
      <c r="AL37" s="62"/>
      <c r="AM37" s="62"/>
      <c r="AN37" s="62" t="s">
        <v>414</v>
      </c>
      <c r="AO37" s="62"/>
      <c r="AP37" s="86">
        <v>1500000</v>
      </c>
      <c r="AQ37" s="63" t="s">
        <v>480</v>
      </c>
      <c r="AR37" s="63" t="s">
        <v>465</v>
      </c>
      <c r="AS37" s="63">
        <v>4</v>
      </c>
      <c r="AT37" s="61" t="s">
        <v>280</v>
      </c>
    </row>
    <row r="38" spans="1:46" ht="60" x14ac:dyDescent="0.25">
      <c r="A38" s="232"/>
      <c r="B38" s="254"/>
      <c r="C38" s="256"/>
      <c r="D38" s="256"/>
      <c r="E38" s="69" t="s">
        <v>213</v>
      </c>
      <c r="F38" s="62"/>
      <c r="G38" s="62"/>
      <c r="H38" s="62"/>
      <c r="I38" s="63" t="s">
        <v>297</v>
      </c>
      <c r="J38" s="63" t="s">
        <v>298</v>
      </c>
      <c r="K38" s="63" t="s">
        <v>0</v>
      </c>
      <c r="L38" s="63" t="s">
        <v>476</v>
      </c>
      <c r="M38" s="62"/>
      <c r="N38" s="86">
        <v>100</v>
      </c>
      <c r="O38" s="86">
        <v>472600</v>
      </c>
      <c r="P38" s="86">
        <v>118150</v>
      </c>
      <c r="Q38" s="185">
        <v>0.25</v>
      </c>
      <c r="R38" s="86">
        <v>118150</v>
      </c>
      <c r="S38" s="185">
        <v>0.25</v>
      </c>
      <c r="T38" s="86">
        <v>118150</v>
      </c>
      <c r="U38" s="185">
        <v>0.25</v>
      </c>
      <c r="V38" s="86">
        <v>118150</v>
      </c>
      <c r="W38" s="185">
        <v>0.25</v>
      </c>
      <c r="X38" s="86" t="s">
        <v>481</v>
      </c>
      <c r="Y38" s="86" t="s">
        <v>482</v>
      </c>
      <c r="Z38" s="63" t="s">
        <v>245</v>
      </c>
      <c r="AA38" s="63" t="s">
        <v>253</v>
      </c>
      <c r="AB38" s="62"/>
      <c r="AC38" s="62"/>
      <c r="AD38" s="62"/>
      <c r="AE38" s="62" t="s">
        <v>414</v>
      </c>
      <c r="AF38" s="62"/>
      <c r="AG38" s="62"/>
      <c r="AH38" s="62" t="s">
        <v>414</v>
      </c>
      <c r="AI38" s="62"/>
      <c r="AJ38" s="62"/>
      <c r="AK38" s="62" t="s">
        <v>414</v>
      </c>
      <c r="AL38" s="62"/>
      <c r="AM38" s="62"/>
      <c r="AN38" s="62" t="s">
        <v>414</v>
      </c>
      <c r="AO38" s="62"/>
      <c r="AP38" s="86">
        <v>472600</v>
      </c>
      <c r="AQ38" s="63" t="s">
        <v>480</v>
      </c>
      <c r="AR38" s="63" t="s">
        <v>465</v>
      </c>
      <c r="AS38" s="63">
        <v>4</v>
      </c>
      <c r="AT38" s="61" t="s">
        <v>280</v>
      </c>
    </row>
    <row r="39" spans="1:46" ht="75" x14ac:dyDescent="0.25">
      <c r="A39" s="232"/>
      <c r="B39" s="254"/>
      <c r="C39" s="256"/>
      <c r="D39" s="256"/>
      <c r="E39" s="69" t="s">
        <v>214</v>
      </c>
      <c r="F39" s="62"/>
      <c r="G39" s="62"/>
      <c r="H39" s="62"/>
      <c r="I39" s="63" t="s">
        <v>299</v>
      </c>
      <c r="J39" s="63" t="s">
        <v>300</v>
      </c>
      <c r="K39" s="63" t="s">
        <v>0</v>
      </c>
      <c r="L39" s="63" t="s">
        <v>476</v>
      </c>
      <c r="M39" s="82"/>
      <c r="N39" s="185">
        <v>1</v>
      </c>
      <c r="O39" s="86">
        <v>3700000</v>
      </c>
      <c r="P39" s="86">
        <v>925000</v>
      </c>
      <c r="Q39" s="185">
        <v>0.25</v>
      </c>
      <c r="R39" s="86">
        <v>925000</v>
      </c>
      <c r="S39" s="185">
        <v>0.25</v>
      </c>
      <c r="T39" s="86">
        <v>925000</v>
      </c>
      <c r="U39" s="185">
        <v>0.25</v>
      </c>
      <c r="V39" s="86">
        <v>925000</v>
      </c>
      <c r="W39" s="185">
        <v>0.25</v>
      </c>
      <c r="X39" s="86" t="s">
        <v>483</v>
      </c>
      <c r="Y39" s="86" t="s">
        <v>484</v>
      </c>
      <c r="Z39" s="63" t="s">
        <v>245</v>
      </c>
      <c r="AA39" s="63" t="s">
        <v>246</v>
      </c>
      <c r="AB39" s="62"/>
      <c r="AC39" s="62"/>
      <c r="AD39" s="62"/>
      <c r="AE39" s="62" t="s">
        <v>414</v>
      </c>
      <c r="AF39" s="62"/>
      <c r="AG39" s="62"/>
      <c r="AH39" s="62" t="s">
        <v>414</v>
      </c>
      <c r="AI39" s="62"/>
      <c r="AJ39" s="62"/>
      <c r="AK39" s="62" t="s">
        <v>414</v>
      </c>
      <c r="AL39" s="62"/>
      <c r="AM39" s="62"/>
      <c r="AN39" s="62" t="s">
        <v>414</v>
      </c>
      <c r="AO39" s="62"/>
      <c r="AP39" s="86">
        <v>3700000</v>
      </c>
      <c r="AQ39" s="63" t="s">
        <v>480</v>
      </c>
      <c r="AR39" s="63" t="s">
        <v>465</v>
      </c>
      <c r="AS39" s="63">
        <v>4</v>
      </c>
      <c r="AT39" s="61" t="s">
        <v>280</v>
      </c>
    </row>
    <row r="40" spans="1:46" ht="60" x14ac:dyDescent="0.25">
      <c r="A40" s="232"/>
      <c r="B40" s="254"/>
      <c r="C40" s="256"/>
      <c r="D40" s="71" t="s">
        <v>215</v>
      </c>
      <c r="E40" s="69" t="s">
        <v>216</v>
      </c>
      <c r="F40" s="62"/>
      <c r="G40" s="62"/>
      <c r="H40" s="62"/>
      <c r="I40" s="60" t="s">
        <v>301</v>
      </c>
      <c r="J40" s="60" t="s">
        <v>302</v>
      </c>
      <c r="K40" s="60" t="s">
        <v>0</v>
      </c>
      <c r="L40" s="60" t="s">
        <v>476</v>
      </c>
      <c r="M40" s="62"/>
      <c r="N40" s="185">
        <v>1</v>
      </c>
      <c r="O40" s="86">
        <v>3000000</v>
      </c>
      <c r="P40" s="86">
        <v>750000</v>
      </c>
      <c r="Q40" s="185">
        <v>0.25</v>
      </c>
      <c r="R40" s="86">
        <v>750000</v>
      </c>
      <c r="S40" s="185">
        <v>0.25</v>
      </c>
      <c r="T40" s="86">
        <v>750000</v>
      </c>
      <c r="U40" s="185">
        <v>0.25</v>
      </c>
      <c r="V40" s="86">
        <v>750000</v>
      </c>
      <c r="W40" s="185">
        <v>0.25</v>
      </c>
      <c r="X40" s="86" t="s">
        <v>485</v>
      </c>
      <c r="Y40" s="86" t="s">
        <v>486</v>
      </c>
      <c r="Z40" s="63" t="s">
        <v>245</v>
      </c>
      <c r="AA40" s="63" t="s">
        <v>246</v>
      </c>
      <c r="AB40" s="62"/>
      <c r="AC40" s="62"/>
      <c r="AD40" s="62"/>
      <c r="AE40" s="62" t="s">
        <v>414</v>
      </c>
      <c r="AF40" s="62"/>
      <c r="AG40" s="62"/>
      <c r="AH40" s="62" t="s">
        <v>414</v>
      </c>
      <c r="AI40" s="62"/>
      <c r="AJ40" s="62"/>
      <c r="AK40" s="62" t="s">
        <v>414</v>
      </c>
      <c r="AL40" s="62"/>
      <c r="AM40" s="62"/>
      <c r="AN40" s="62" t="s">
        <v>414</v>
      </c>
      <c r="AO40" s="62"/>
      <c r="AP40" s="86">
        <v>3000000</v>
      </c>
      <c r="AQ40" s="63" t="s">
        <v>480</v>
      </c>
      <c r="AR40" s="63" t="s">
        <v>465</v>
      </c>
      <c r="AS40" s="63">
        <v>4</v>
      </c>
      <c r="AT40" s="61" t="s">
        <v>280</v>
      </c>
    </row>
    <row r="41" spans="1:46" ht="60" hidden="1" x14ac:dyDescent="0.25">
      <c r="A41" s="232"/>
      <c r="B41" s="254"/>
      <c r="C41" s="256"/>
      <c r="D41" s="256" t="s">
        <v>217</v>
      </c>
      <c r="E41" s="72" t="s">
        <v>218</v>
      </c>
      <c r="F41" s="62"/>
      <c r="G41" s="62"/>
      <c r="H41" s="62"/>
      <c r="I41" s="60"/>
      <c r="J41" s="60"/>
      <c r="K41" s="60"/>
      <c r="L41" s="60"/>
      <c r="M41" s="62"/>
      <c r="N41" s="62"/>
      <c r="O41" s="62"/>
      <c r="P41" s="62"/>
      <c r="Q41" s="62"/>
      <c r="R41" s="62"/>
      <c r="S41" s="62"/>
      <c r="T41" s="62"/>
      <c r="U41" s="62"/>
      <c r="V41" s="62"/>
      <c r="W41" s="62"/>
      <c r="X41" s="62"/>
      <c r="Y41" s="62"/>
      <c r="Z41" s="63" t="s">
        <v>245</v>
      </c>
      <c r="AA41" s="63" t="s">
        <v>252</v>
      </c>
      <c r="AB41" s="62"/>
      <c r="AC41" s="62"/>
      <c r="AD41" s="62"/>
      <c r="AE41" s="62"/>
      <c r="AF41" s="62"/>
      <c r="AG41" s="62"/>
      <c r="AH41" s="62"/>
      <c r="AI41" s="62"/>
      <c r="AJ41" s="62"/>
      <c r="AK41" s="62"/>
      <c r="AL41" s="62"/>
      <c r="AM41" s="62"/>
      <c r="AN41" s="62"/>
      <c r="AO41" s="62"/>
      <c r="AP41" s="62"/>
      <c r="AQ41" s="62"/>
      <c r="AR41" s="62"/>
      <c r="AS41" s="62"/>
      <c r="AT41" s="62"/>
    </row>
    <row r="42" spans="1:46" ht="90" hidden="1" x14ac:dyDescent="0.25">
      <c r="A42" s="232"/>
      <c r="B42" s="254"/>
      <c r="C42" s="256"/>
      <c r="D42" s="256"/>
      <c r="E42" s="69" t="s">
        <v>219</v>
      </c>
      <c r="F42" s="62"/>
      <c r="G42" s="62"/>
      <c r="H42" s="62"/>
      <c r="I42" s="60"/>
      <c r="J42" s="60"/>
      <c r="K42" s="60"/>
      <c r="L42" s="60"/>
      <c r="M42" s="62"/>
      <c r="N42" s="62"/>
      <c r="O42" s="62"/>
      <c r="P42" s="62"/>
      <c r="Q42" s="62"/>
      <c r="R42" s="62"/>
      <c r="S42" s="62"/>
      <c r="T42" s="62"/>
      <c r="U42" s="62"/>
      <c r="V42" s="62"/>
      <c r="W42" s="62"/>
      <c r="X42" s="62"/>
      <c r="Y42" s="62"/>
      <c r="Z42" s="63" t="s">
        <v>245</v>
      </c>
      <c r="AA42" s="63" t="s">
        <v>246</v>
      </c>
      <c r="AB42" s="62"/>
      <c r="AC42" s="62"/>
      <c r="AD42" s="62"/>
      <c r="AE42" s="62"/>
      <c r="AF42" s="62"/>
      <c r="AG42" s="62"/>
      <c r="AH42" s="62"/>
      <c r="AI42" s="62"/>
      <c r="AJ42" s="62"/>
      <c r="AK42" s="62"/>
      <c r="AL42" s="62"/>
      <c r="AM42" s="62"/>
      <c r="AN42" s="62"/>
      <c r="AO42" s="62"/>
      <c r="AP42" s="62"/>
      <c r="AQ42" s="62"/>
      <c r="AR42" s="62"/>
      <c r="AS42" s="62"/>
      <c r="AT42" s="62"/>
    </row>
    <row r="43" spans="1:46" ht="75" hidden="1" x14ac:dyDescent="0.25">
      <c r="A43" s="232"/>
      <c r="B43" s="254"/>
      <c r="C43" s="256"/>
      <c r="D43" s="256"/>
      <c r="E43" s="69" t="s">
        <v>220</v>
      </c>
      <c r="F43" s="62"/>
      <c r="G43" s="62"/>
      <c r="H43" s="62"/>
      <c r="I43" s="60"/>
      <c r="J43" s="60"/>
      <c r="K43" s="60"/>
      <c r="L43" s="60"/>
      <c r="M43" s="62"/>
      <c r="N43" s="62"/>
      <c r="O43" s="62"/>
      <c r="P43" s="62"/>
      <c r="Q43" s="62"/>
      <c r="R43" s="62"/>
      <c r="S43" s="62"/>
      <c r="T43" s="62"/>
      <c r="U43" s="62"/>
      <c r="V43" s="62"/>
      <c r="W43" s="62"/>
      <c r="X43" s="62"/>
      <c r="Y43" s="62"/>
      <c r="Z43" s="63" t="s">
        <v>245</v>
      </c>
      <c r="AA43" s="63" t="s">
        <v>252</v>
      </c>
      <c r="AB43" s="62"/>
      <c r="AC43" s="62"/>
      <c r="AD43" s="62"/>
      <c r="AE43" s="62"/>
      <c r="AF43" s="62"/>
      <c r="AG43" s="62"/>
      <c r="AH43" s="62"/>
      <c r="AI43" s="62"/>
      <c r="AJ43" s="62"/>
      <c r="AK43" s="62"/>
      <c r="AL43" s="62"/>
      <c r="AM43" s="62"/>
      <c r="AN43" s="62"/>
      <c r="AO43" s="62"/>
      <c r="AP43" s="62"/>
      <c r="AQ43" s="62"/>
      <c r="AR43" s="62"/>
      <c r="AS43" s="62"/>
      <c r="AT43" s="62"/>
    </row>
    <row r="44" spans="1:46" ht="75" hidden="1" x14ac:dyDescent="0.25">
      <c r="A44" s="232"/>
      <c r="B44" s="254"/>
      <c r="C44" s="256"/>
      <c r="D44" s="256"/>
      <c r="E44" s="69" t="s">
        <v>221</v>
      </c>
      <c r="F44" s="62"/>
      <c r="G44" s="62"/>
      <c r="H44" s="62"/>
      <c r="I44" s="60"/>
      <c r="J44" s="60"/>
      <c r="K44" s="60"/>
      <c r="L44" s="60"/>
      <c r="M44" s="62"/>
      <c r="N44" s="62"/>
      <c r="O44" s="62"/>
      <c r="P44" s="62"/>
      <c r="Q44" s="62"/>
      <c r="R44" s="62"/>
      <c r="S44" s="62"/>
      <c r="T44" s="62"/>
      <c r="U44" s="62"/>
      <c r="V44" s="62"/>
      <c r="W44" s="62"/>
      <c r="X44" s="62"/>
      <c r="Y44" s="62"/>
      <c r="Z44" s="63" t="s">
        <v>245</v>
      </c>
      <c r="AA44" s="63" t="s">
        <v>246</v>
      </c>
      <c r="AB44" s="62"/>
      <c r="AC44" s="62"/>
      <c r="AD44" s="62"/>
      <c r="AE44" s="62"/>
      <c r="AF44" s="62"/>
      <c r="AG44" s="62"/>
      <c r="AH44" s="62"/>
      <c r="AI44" s="62"/>
      <c r="AJ44" s="62"/>
      <c r="AK44" s="62"/>
      <c r="AL44" s="62"/>
      <c r="AM44" s="62"/>
      <c r="AN44" s="62"/>
      <c r="AO44" s="62"/>
      <c r="AP44" s="62"/>
      <c r="AQ44" s="62"/>
      <c r="AR44" s="62"/>
      <c r="AS44" s="62"/>
      <c r="AT44" s="62"/>
    </row>
    <row r="50" spans="4:45" x14ac:dyDescent="0.25">
      <c r="D50" s="3"/>
      <c r="E50" s="4"/>
      <c r="X50" s="3"/>
      <c r="Z50" s="23"/>
      <c r="AA50" s="23"/>
      <c r="AP50" s="97"/>
      <c r="AS50" s="25"/>
    </row>
    <row r="51" spans="4:45" x14ac:dyDescent="0.25">
      <c r="D51" s="3"/>
      <c r="E51" s="4"/>
      <c r="L51" s="192" t="s">
        <v>702</v>
      </c>
      <c r="M51" s="192"/>
      <c r="N51" s="192"/>
      <c r="X51" s="3"/>
      <c r="Z51" s="23"/>
      <c r="AA51" s="23"/>
      <c r="AP51" s="97"/>
      <c r="AS51" s="25"/>
    </row>
    <row r="52" spans="4:45" x14ac:dyDescent="0.25">
      <c r="D52" s="3"/>
      <c r="E52" s="4"/>
      <c r="L52" s="193" t="s">
        <v>703</v>
      </c>
      <c r="M52" s="193"/>
      <c r="N52" s="193"/>
      <c r="X52" s="3"/>
      <c r="Z52" s="23"/>
      <c r="AA52" s="23"/>
      <c r="AP52" s="97"/>
      <c r="AS52" s="25"/>
    </row>
  </sheetData>
  <mergeCells count="75">
    <mergeCell ref="AD11:AO11"/>
    <mergeCell ref="AP11:AP13"/>
    <mergeCell ref="AQ11:AT11"/>
    <mergeCell ref="N12:N13"/>
    <mergeCell ref="O12:O13"/>
    <mergeCell ref="P12:Q12"/>
    <mergeCell ref="R12:S12"/>
    <mergeCell ref="T12:U12"/>
    <mergeCell ref="V12:W12"/>
    <mergeCell ref="AD12:AF12"/>
    <mergeCell ref="AG12:AI12"/>
    <mergeCell ref="AJ12:AL12"/>
    <mergeCell ref="AM12:AO12"/>
    <mergeCell ref="AQ12:AQ13"/>
    <mergeCell ref="AR12:AS12"/>
    <mergeCell ref="AT12:AT13"/>
    <mergeCell ref="Y11:Y13"/>
    <mergeCell ref="Z11:Z13"/>
    <mergeCell ref="AA11:AA13"/>
    <mergeCell ref="AB11:AB13"/>
    <mergeCell ref="AC11:AC13"/>
    <mergeCell ref="K11:K13"/>
    <mergeCell ref="L11:L13"/>
    <mergeCell ref="M11:M13"/>
    <mergeCell ref="N11:W11"/>
    <mergeCell ref="X11:X13"/>
    <mergeCell ref="F11:F13"/>
    <mergeCell ref="G11:G13"/>
    <mergeCell ref="H11:H13"/>
    <mergeCell ref="I11:I13"/>
    <mergeCell ref="J11:J13"/>
    <mergeCell ref="A11:A13"/>
    <mergeCell ref="B11:B13"/>
    <mergeCell ref="C11:C13"/>
    <mergeCell ref="D11:D13"/>
    <mergeCell ref="E11:E13"/>
    <mergeCell ref="AQ9:AT9"/>
    <mergeCell ref="AQ10:AT10"/>
    <mergeCell ref="AD9:AO10"/>
    <mergeCell ref="AB9:AC10"/>
    <mergeCell ref="L9:L10"/>
    <mergeCell ref="M9:M10"/>
    <mergeCell ref="N9:W10"/>
    <mergeCell ref="X9:X10"/>
    <mergeCell ref="Y9:Y10"/>
    <mergeCell ref="Z9:Z10"/>
    <mergeCell ref="AA9:AA10"/>
    <mergeCell ref="F9:F10"/>
    <mergeCell ref="G9:G10"/>
    <mergeCell ref="H9:H10"/>
    <mergeCell ref="I9:I10"/>
    <mergeCell ref="AP9:AP10"/>
    <mergeCell ref="J9:J10"/>
    <mergeCell ref="K9:K10"/>
    <mergeCell ref="A9:A10"/>
    <mergeCell ref="B9:B10"/>
    <mergeCell ref="C9:C10"/>
    <mergeCell ref="D9:D10"/>
    <mergeCell ref="E9:E10"/>
    <mergeCell ref="L51:N51"/>
    <mergeCell ref="L52:N52"/>
    <mergeCell ref="B14:B44"/>
    <mergeCell ref="A14:A44"/>
    <mergeCell ref="A1:AT1"/>
    <mergeCell ref="A2:AT2"/>
    <mergeCell ref="A4:AT4"/>
    <mergeCell ref="E14:E34"/>
    <mergeCell ref="I19:AT19"/>
    <mergeCell ref="D14:D39"/>
    <mergeCell ref="D41:D44"/>
    <mergeCell ref="C14:C44"/>
    <mergeCell ref="B7:AT7"/>
    <mergeCell ref="B5:AT5"/>
    <mergeCell ref="B6:K6"/>
    <mergeCell ref="C8:AT8"/>
  </mergeCells>
  <dataValidations disablePrompts="1" xWindow="1067" yWindow="275" count="27">
    <dataValidation allowBlank="1" showInputMessage="1" showErrorMessage="1" promptTitle="Acciones de mitigación:" prompt="Incluya acciones de prevención para la reducción de ocurrencia de riesgos" sqref="AT12"/>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3"/>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3"/>
    <dataValidation allowBlank="1" showInputMessage="1" showErrorMessage="1" promptTitle="Calificación:" prompt="Riesgos que pueden suscitar a la hora de desarrollar las acciones encaminadas a cumpllir con los productos y resultados definidos." sqref="AR12"/>
    <dataValidation allowBlank="1" showInputMessage="1" showErrorMessage="1" promptTitle="Riesgo Asociado:" prompt="Incluya aqui la probabilidad de ocurrencia de un evento que pueda entorpecer la realización del producto" sqref="AQ12"/>
    <dataValidation allowBlank="1" showInputMessage="1" showErrorMessage="1" promptTitle="Meta:" prompt="Constituye la expresión concreta y cuantificable de los productos previamente definidos. " sqref="N11"/>
    <dataValidation allowBlank="1" showInputMessage="1" showErrorMessage="1" promptTitle="Cronograma:" prompt="Esquema básico donde se distribuye y organiza en forma de secuencia temporal el periodo en el que se debe dar cuenta el logro de las metas. " sqref="AD11:AO11"/>
    <dataValidation allowBlank="1" showInputMessage="1" showErrorMessage="1" promptTitle="Trimestre 1:" prompt="Enero, Febrero, Marzo_x000a_" sqref="AD12:AF12"/>
    <dataValidation allowBlank="1" showInputMessage="1" showErrorMessage="1" promptTitle="Trimestre 2:" prompt="Abril, Mayo, Junio" sqref="AG12:AI12"/>
    <dataValidation allowBlank="1" showInputMessage="1" showErrorMessage="1" promptTitle="Trimestre 4:" prompt="Julio, Agosto, Septiembre" sqref="AJ12:AL12"/>
    <dataValidation allowBlank="1" showInputMessage="1" showErrorMessage="1" promptTitle="Trimestre 4:" prompt="Octubre, Noviembre, Diciembre" sqref="AM12:AO12"/>
    <dataValidation allowBlank="1" showInputMessage="1" showErrorMessage="1" promptTitle="Actividades generales: " prompt="Contemple en este espacio, las principales actividades que deberán ser realizadas para el cumplimiento del producto._x000a_" sqref="AC11 AB11:AB13"/>
    <dataValidation allowBlank="1" showInputMessage="1" showErrorMessage="1" promptTitle="Resultado:" prompt="Indique el resultado del PEI " sqref="A11 C11:D11"/>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F11:F13"/>
    <dataValidation allowBlank="1" showInputMessage="1" showErrorMessage="1" promptTitle="Meta" prompt="Expresión concreta y cuantificable de los logros del producto que se planea alcanzar en cada trimestre del año._x000a_" sqref="V12 R12 T12 N12:P12"/>
    <dataValidation allowBlank="1" showInputMessage="1" showErrorMessage="1" promptTitle="Meta 1er trimestre" prompt="Expresión concreta y cuantificable de los logros del producto que se planea alcanzar en el primer trimestre del año._x000a_" sqref="Q13 S13 U13 W13"/>
    <dataValidation allowBlank="1" showInputMessage="1" showErrorMessage="1" prompt="Incluir aqui apuesta dependiente del área estratégica del PEI_x000a_" sqref="C8"/>
    <dataValidation allowBlank="1" showInputMessage="1" showErrorMessage="1" promptTitle="Responsable(s) Solidario(s):" prompt="Incluya los responsables que están involucrados con el logro del producto_x000a_" sqref="AA11:AA13"/>
    <dataValidation allowBlank="1" showInputMessage="1" showErrorMessage="1" promptTitle="Responsable Primario:" prompt="Incluya los responsables directos del logro del producto_x000a_" sqref="Z11:Z13"/>
    <dataValidation allowBlank="1" showInputMessage="1" showErrorMessage="1" promptTitle="Medio de verificación:" prompt="Especifique aquí las evidencias concretas que darán cuenta del logro del producto y de las metas establecidas en el plan." sqref="Y11:Y13"/>
    <dataValidation allowBlank="1" showInputMessage="1" showErrorMessage="1" promptTitle="Indicador del producto:" prompt="Es una herramienta de medición del producto. Sólo mide, no opina." sqref="L11:L13"/>
    <dataValidation allowBlank="1" showInputMessage="1" showErrorMessage="1" promptTitle="Resultado Estratégico:" prompt="Según la apuesta estratégica del PEI que corresponda al área, incluir los resultados estratégicos para el año 2016." sqref="E11:E13"/>
    <dataValidation allowBlank="1" showInputMessage="1" showErrorMessage="1" promptTitle="Producto:" prompt="Son bienes y/o servicios que se estarán ejecutando desde el área organizacional, tomando como referencia las operaciones plasmadas en el PEI. " sqref="I11:I13"/>
    <dataValidation allowBlank="1" showInputMessage="1" showErrorMessage="1" promptTitle="Descripción del producto: " prompt="Breve detalle del producto." sqref="J11:J13"/>
    <dataValidation allowBlank="1" showInputMessage="1" showErrorMessage="1" promptTitle="Beneficiario:" prompt="Persona o entidad a quien va dirigido el producto. " sqref="K11:K13"/>
    <dataValidation allowBlank="1" showInputMessage="1" showErrorMessage="1" promptTitle="Línea base:" prompt="Valor presente del producto._x000a__x000a__x000a_" sqref="M11:M13"/>
    <dataValidation allowBlank="1" showInputMessage="1" showErrorMessage="1" promptTitle="Resultado esperado del producto" prompt="Indique qué se espera alcanzar con el logro del producto" sqref="X11:X13"/>
  </dataValidations>
  <pageMargins left="0.31496062992125984" right="0.19685039370078741" top="0.35433070866141736" bottom="0.35433070866141736" header="0.31496062992125984" footer="0.31496062992125984"/>
  <pageSetup paperSize="5" scale="25" orientation="landscape" r:id="rId1"/>
  <colBreaks count="1" manualBreakCount="1">
    <brk id="4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0"/>
  <sheetViews>
    <sheetView view="pageBreakPreview" zoomScale="80" zoomScaleNormal="20" zoomScaleSheetLayoutView="80" workbookViewId="0">
      <selection activeCell="D22" sqref="D22:D30"/>
    </sheetView>
  </sheetViews>
  <sheetFormatPr baseColWidth="10" defaultColWidth="11.42578125" defaultRowHeight="15" x14ac:dyDescent="0.25"/>
  <cols>
    <col min="1" max="1" width="26.42578125" style="54" bestFit="1" customWidth="1"/>
    <col min="2" max="2" width="22.42578125" style="54" bestFit="1" customWidth="1"/>
    <col min="3" max="3" width="25.28515625" style="54" bestFit="1" customWidth="1"/>
    <col min="4" max="4" width="28" style="54" bestFit="1" customWidth="1"/>
    <col min="5" max="5" width="36.7109375" style="54" customWidth="1"/>
    <col min="6" max="7" width="11.42578125" style="54" hidden="1" customWidth="1"/>
    <col min="8" max="8" width="19.85546875" style="54" hidden="1" customWidth="1"/>
    <col min="9" max="9" width="28.7109375" style="54" customWidth="1"/>
    <col min="10" max="10" width="27" style="54" customWidth="1"/>
    <col min="11" max="11" width="16.28515625" style="54" customWidth="1"/>
    <col min="12" max="12" width="20.5703125" style="54" bestFit="1" customWidth="1"/>
    <col min="13" max="14" width="11.42578125" style="54" customWidth="1"/>
    <col min="15" max="15" width="16.42578125" style="54" customWidth="1"/>
    <col min="16" max="16" width="12.28515625" style="54" customWidth="1"/>
    <col min="17" max="23" width="11.42578125" style="54" customWidth="1"/>
    <col min="24" max="24" width="20.140625" style="54" customWidth="1"/>
    <col min="25" max="25" width="32.5703125" style="54" customWidth="1"/>
    <col min="26" max="26" width="20.28515625" style="10" customWidth="1"/>
    <col min="27" max="27" width="24.140625" style="10" customWidth="1"/>
    <col min="28" max="28" width="63.42578125" style="54" customWidth="1"/>
    <col min="29" max="29" width="23.5703125" style="54" hidden="1" customWidth="1"/>
    <col min="30" max="35" width="3.85546875" style="54" bestFit="1" customWidth="1"/>
    <col min="36" max="36" width="3.5703125" style="54" customWidth="1"/>
    <col min="37" max="37" width="4" style="54" bestFit="1" customWidth="1"/>
    <col min="38" max="41" width="3.85546875" style="54" bestFit="1" customWidth="1"/>
    <col min="42" max="42" width="33.42578125" style="54" customWidth="1"/>
    <col min="43" max="43" width="19.140625" style="54" customWidth="1"/>
    <col min="44" max="44" width="15.42578125" style="54" customWidth="1"/>
    <col min="45" max="45" width="15.28515625" style="54" customWidth="1"/>
    <col min="46" max="46" width="33.85546875" style="54" customWidth="1"/>
    <col min="47" max="16384" width="11.42578125" style="54"/>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173" customFormat="1" ht="18.75" x14ac:dyDescent="0.25">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173" customFormat="1" ht="18.75" x14ac:dyDescent="0.25">
      <c r="A6" s="56" t="s">
        <v>89</v>
      </c>
      <c r="B6" s="217" t="s">
        <v>195</v>
      </c>
      <c r="C6" s="217"/>
      <c r="D6" s="217"/>
      <c r="E6" s="217"/>
      <c r="F6" s="217"/>
      <c r="G6" s="217"/>
      <c r="H6" s="217"/>
      <c r="I6" s="217"/>
      <c r="J6" s="217"/>
      <c r="K6" s="217"/>
      <c r="L6" s="57"/>
      <c r="M6" s="57"/>
      <c r="N6" s="57"/>
      <c r="O6" s="57"/>
      <c r="P6" s="57"/>
      <c r="Q6" s="57"/>
      <c r="R6" s="57"/>
      <c r="S6" s="57"/>
      <c r="T6" s="57"/>
      <c r="U6" s="57"/>
      <c r="V6" s="57"/>
      <c r="W6" s="57"/>
      <c r="X6" s="57"/>
      <c r="Y6" s="57"/>
      <c r="Z6" s="70"/>
      <c r="AA6" s="70"/>
      <c r="AB6" s="57"/>
      <c r="AC6" s="57"/>
      <c r="AD6" s="57"/>
      <c r="AE6" s="57"/>
      <c r="AF6" s="57"/>
      <c r="AG6" s="57"/>
      <c r="AH6" s="57"/>
      <c r="AI6" s="57"/>
      <c r="AJ6" s="57"/>
      <c r="AK6" s="57"/>
      <c r="AL6" s="57"/>
      <c r="AM6" s="57"/>
      <c r="AN6" s="57"/>
      <c r="AO6" s="57"/>
      <c r="AP6" s="57"/>
      <c r="AQ6" s="57"/>
      <c r="AR6" s="57"/>
      <c r="AS6" s="57"/>
      <c r="AT6" s="57"/>
    </row>
    <row r="7" spans="1:46" s="173" customFormat="1" ht="18.75" x14ac:dyDescent="0.25">
      <c r="A7" s="56" t="s">
        <v>90</v>
      </c>
      <c r="B7" s="217" t="s">
        <v>194</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46.5" x14ac:dyDescent="0.25">
      <c r="A8" s="174" t="s">
        <v>4</v>
      </c>
      <c r="B8" s="172"/>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1"/>
    </row>
    <row r="9" spans="1:46" ht="15.75" hidden="1" x14ac:dyDescent="0.25">
      <c r="A9" s="219">
        <v>1</v>
      </c>
      <c r="B9" s="218">
        <v>2</v>
      </c>
      <c r="C9" s="218">
        <v>3</v>
      </c>
      <c r="D9" s="218">
        <v>4</v>
      </c>
      <c r="E9" s="243">
        <v>5</v>
      </c>
      <c r="F9" s="218">
        <v>6</v>
      </c>
      <c r="G9" s="218">
        <v>7</v>
      </c>
      <c r="H9" s="218">
        <v>8</v>
      </c>
      <c r="I9" s="218">
        <v>6</v>
      </c>
      <c r="J9" s="222">
        <v>7</v>
      </c>
      <c r="K9" s="222">
        <v>8</v>
      </c>
      <c r="L9" s="222">
        <v>9</v>
      </c>
      <c r="M9" s="222">
        <v>10</v>
      </c>
      <c r="N9" s="220">
        <v>11</v>
      </c>
      <c r="O9" s="221"/>
      <c r="P9" s="221"/>
      <c r="Q9" s="221"/>
      <c r="R9" s="221"/>
      <c r="S9" s="221"/>
      <c r="T9" s="221"/>
      <c r="U9" s="221"/>
      <c r="V9" s="221"/>
      <c r="W9" s="221"/>
      <c r="X9" s="222">
        <v>12</v>
      </c>
      <c r="Y9" s="222">
        <v>13</v>
      </c>
      <c r="Z9" s="248">
        <v>14</v>
      </c>
      <c r="AA9" s="248">
        <v>15</v>
      </c>
      <c r="AB9" s="220">
        <v>16</v>
      </c>
      <c r="AC9" s="241"/>
      <c r="AD9" s="220">
        <v>17</v>
      </c>
      <c r="AE9" s="221"/>
      <c r="AF9" s="221"/>
      <c r="AG9" s="221"/>
      <c r="AH9" s="221"/>
      <c r="AI9" s="221"/>
      <c r="AJ9" s="221"/>
      <c r="AK9" s="221"/>
      <c r="AL9" s="221"/>
      <c r="AM9" s="221"/>
      <c r="AN9" s="221"/>
      <c r="AO9" s="221"/>
      <c r="AP9" s="222">
        <v>18</v>
      </c>
      <c r="AQ9" s="227">
        <v>19</v>
      </c>
      <c r="AR9" s="228"/>
      <c r="AS9" s="228"/>
      <c r="AT9" s="229"/>
    </row>
    <row r="10" spans="1:46" ht="15.75" hidden="1" x14ac:dyDescent="0.25">
      <c r="A10" s="219"/>
      <c r="B10" s="219"/>
      <c r="C10" s="219"/>
      <c r="D10" s="219"/>
      <c r="E10" s="244"/>
      <c r="F10" s="219"/>
      <c r="G10" s="219"/>
      <c r="H10" s="219"/>
      <c r="I10" s="219"/>
      <c r="J10" s="223"/>
      <c r="K10" s="224"/>
      <c r="L10" s="223"/>
      <c r="M10" s="224"/>
      <c r="N10" s="202"/>
      <c r="O10" s="203"/>
      <c r="P10" s="203"/>
      <c r="Q10" s="203"/>
      <c r="R10" s="203"/>
      <c r="S10" s="203"/>
      <c r="T10" s="203"/>
      <c r="U10" s="203"/>
      <c r="V10" s="203"/>
      <c r="W10" s="203"/>
      <c r="X10" s="224"/>
      <c r="Y10" s="224"/>
      <c r="Z10" s="249"/>
      <c r="AA10" s="249"/>
      <c r="AB10" s="202"/>
      <c r="AC10" s="242"/>
      <c r="AD10" s="202"/>
      <c r="AE10" s="203"/>
      <c r="AF10" s="203"/>
      <c r="AG10" s="203"/>
      <c r="AH10" s="203"/>
      <c r="AI10" s="203"/>
      <c r="AJ10" s="203"/>
      <c r="AK10" s="203"/>
      <c r="AL10" s="203"/>
      <c r="AM10" s="203"/>
      <c r="AN10" s="203"/>
      <c r="AO10" s="203"/>
      <c r="AP10" s="224"/>
      <c r="AQ10" s="202" t="s">
        <v>5</v>
      </c>
      <c r="AR10" s="203"/>
      <c r="AS10" s="203"/>
      <c r="AT10" s="204"/>
    </row>
    <row r="11" spans="1:46" ht="15.75" hidden="1" x14ac:dyDescent="0.25">
      <c r="A11" s="205" t="s">
        <v>83</v>
      </c>
      <c r="B11" s="197" t="s">
        <v>6</v>
      </c>
      <c r="C11" s="207" t="s">
        <v>7</v>
      </c>
      <c r="D11" s="209" t="s">
        <v>8</v>
      </c>
      <c r="E11" s="257" t="s">
        <v>163</v>
      </c>
      <c r="F11" s="197" t="s">
        <v>9</v>
      </c>
      <c r="G11" s="197" t="s">
        <v>10</v>
      </c>
      <c r="H11" s="197" t="s">
        <v>11</v>
      </c>
      <c r="I11" s="196" t="s">
        <v>12</v>
      </c>
      <c r="J11" s="197" t="s">
        <v>92</v>
      </c>
      <c r="K11" s="197" t="s">
        <v>13</v>
      </c>
      <c r="L11" s="196" t="s">
        <v>93</v>
      </c>
      <c r="M11" s="196" t="s">
        <v>94</v>
      </c>
      <c r="N11" s="209" t="s">
        <v>14</v>
      </c>
      <c r="O11" s="236"/>
      <c r="P11" s="236"/>
      <c r="Q11" s="236"/>
      <c r="R11" s="236"/>
      <c r="S11" s="236"/>
      <c r="T11" s="236"/>
      <c r="U11" s="236"/>
      <c r="V11" s="236"/>
      <c r="W11" s="236"/>
      <c r="X11" s="211" t="s">
        <v>95</v>
      </c>
      <c r="Y11" s="196" t="s">
        <v>102</v>
      </c>
      <c r="Z11" s="258" t="s">
        <v>15</v>
      </c>
      <c r="AA11" s="258" t="s">
        <v>16</v>
      </c>
      <c r="AB11" s="197" t="s">
        <v>101</v>
      </c>
      <c r="AC11" s="197" t="s">
        <v>241</v>
      </c>
      <c r="AD11" s="196" t="s">
        <v>17</v>
      </c>
      <c r="AE11" s="196"/>
      <c r="AF11" s="196"/>
      <c r="AG11" s="196"/>
      <c r="AH11" s="196"/>
      <c r="AI11" s="196"/>
      <c r="AJ11" s="196"/>
      <c r="AK11" s="196"/>
      <c r="AL11" s="196"/>
      <c r="AM11" s="196"/>
      <c r="AN11" s="196"/>
      <c r="AO11" s="196"/>
      <c r="AP11" s="197" t="s">
        <v>111</v>
      </c>
      <c r="AQ11" s="196" t="s">
        <v>18</v>
      </c>
      <c r="AR11" s="196" t="s">
        <v>103</v>
      </c>
      <c r="AS11" s="196"/>
      <c r="AT11" s="264" t="s">
        <v>104</v>
      </c>
    </row>
    <row r="12" spans="1:46" ht="15.75" hidden="1" x14ac:dyDescent="0.25">
      <c r="A12" s="206"/>
      <c r="B12" s="198"/>
      <c r="C12" s="208"/>
      <c r="D12" s="210"/>
      <c r="E12" s="257"/>
      <c r="F12" s="198"/>
      <c r="G12" s="198"/>
      <c r="H12" s="198"/>
      <c r="I12" s="196"/>
      <c r="J12" s="198"/>
      <c r="K12" s="198"/>
      <c r="L12" s="196"/>
      <c r="M12" s="196"/>
      <c r="N12" s="237"/>
      <c r="O12" s="263"/>
      <c r="P12" s="263"/>
      <c r="Q12" s="263"/>
      <c r="R12" s="263"/>
      <c r="S12" s="263"/>
      <c r="T12" s="263"/>
      <c r="U12" s="263"/>
      <c r="V12" s="263"/>
      <c r="W12" s="263"/>
      <c r="X12" s="212"/>
      <c r="Y12" s="196"/>
      <c r="Z12" s="258"/>
      <c r="AA12" s="258"/>
      <c r="AB12" s="198"/>
      <c r="AC12" s="198"/>
      <c r="AD12" s="199" t="s">
        <v>19</v>
      </c>
      <c r="AE12" s="199"/>
      <c r="AF12" s="199"/>
      <c r="AG12" s="199" t="s">
        <v>20</v>
      </c>
      <c r="AH12" s="199"/>
      <c r="AI12" s="199"/>
      <c r="AJ12" s="199" t="s">
        <v>21</v>
      </c>
      <c r="AK12" s="199"/>
      <c r="AL12" s="199"/>
      <c r="AM12" s="199" t="s">
        <v>22</v>
      </c>
      <c r="AN12" s="199"/>
      <c r="AO12" s="199"/>
      <c r="AP12" s="198"/>
      <c r="AQ12" s="196"/>
      <c r="AR12" s="196" t="s">
        <v>23</v>
      </c>
      <c r="AS12" s="196" t="s">
        <v>24</v>
      </c>
      <c r="AT12" s="264"/>
    </row>
    <row r="13" spans="1:46" ht="15.75" hidden="1" x14ac:dyDescent="0.25">
      <c r="A13" s="206"/>
      <c r="B13" s="198"/>
      <c r="C13" s="208"/>
      <c r="D13" s="210"/>
      <c r="E13" s="257"/>
      <c r="F13" s="198"/>
      <c r="G13" s="198"/>
      <c r="H13" s="198"/>
      <c r="I13" s="196"/>
      <c r="J13" s="198"/>
      <c r="K13" s="198"/>
      <c r="L13" s="196"/>
      <c r="M13" s="196"/>
      <c r="N13" s="198" t="s">
        <v>25</v>
      </c>
      <c r="O13" s="197" t="s">
        <v>109</v>
      </c>
      <c r="P13" s="194" t="s">
        <v>26</v>
      </c>
      <c r="Q13" s="195"/>
      <c r="R13" s="194" t="s">
        <v>27</v>
      </c>
      <c r="S13" s="195"/>
      <c r="T13" s="194" t="s">
        <v>28</v>
      </c>
      <c r="U13" s="195"/>
      <c r="V13" s="194" t="s">
        <v>29</v>
      </c>
      <c r="W13" s="195"/>
      <c r="X13" s="212"/>
      <c r="Y13" s="196"/>
      <c r="Z13" s="258"/>
      <c r="AA13" s="258"/>
      <c r="AB13" s="198"/>
      <c r="AC13" s="198"/>
      <c r="AD13" s="222" t="s">
        <v>30</v>
      </c>
      <c r="AE13" s="222" t="s">
        <v>31</v>
      </c>
      <c r="AF13" s="222" t="s">
        <v>32</v>
      </c>
      <c r="AG13" s="222" t="s">
        <v>33</v>
      </c>
      <c r="AH13" s="222" t="s">
        <v>32</v>
      </c>
      <c r="AI13" s="222" t="s">
        <v>34</v>
      </c>
      <c r="AJ13" s="222" t="s">
        <v>34</v>
      </c>
      <c r="AK13" s="222" t="s">
        <v>33</v>
      </c>
      <c r="AL13" s="222" t="s">
        <v>35</v>
      </c>
      <c r="AM13" s="222" t="s">
        <v>36</v>
      </c>
      <c r="AN13" s="222" t="s">
        <v>37</v>
      </c>
      <c r="AO13" s="222" t="s">
        <v>38</v>
      </c>
      <c r="AP13" s="198"/>
      <c r="AQ13" s="196"/>
      <c r="AR13" s="196"/>
      <c r="AS13" s="196"/>
      <c r="AT13" s="264"/>
    </row>
    <row r="14" spans="1:46" ht="31.5" hidden="1" x14ac:dyDescent="0.25">
      <c r="A14" s="206"/>
      <c r="B14" s="250"/>
      <c r="C14" s="208"/>
      <c r="D14" s="210"/>
      <c r="E14" s="262"/>
      <c r="F14" s="198"/>
      <c r="G14" s="198"/>
      <c r="H14" s="198"/>
      <c r="I14" s="197"/>
      <c r="J14" s="198"/>
      <c r="K14" s="198"/>
      <c r="L14" s="197"/>
      <c r="M14" s="197"/>
      <c r="N14" s="198"/>
      <c r="O14" s="198"/>
      <c r="P14" s="13" t="s">
        <v>110</v>
      </c>
      <c r="Q14" s="13" t="s">
        <v>39</v>
      </c>
      <c r="R14" s="13" t="s">
        <v>110</v>
      </c>
      <c r="S14" s="13" t="s">
        <v>39</v>
      </c>
      <c r="T14" s="13" t="s">
        <v>110</v>
      </c>
      <c r="U14" s="13" t="s">
        <v>39</v>
      </c>
      <c r="V14" s="13" t="s">
        <v>110</v>
      </c>
      <c r="W14" s="13" t="s">
        <v>39</v>
      </c>
      <c r="X14" s="212"/>
      <c r="Y14" s="197"/>
      <c r="Z14" s="248"/>
      <c r="AA14" s="248"/>
      <c r="AB14" s="198"/>
      <c r="AC14" s="198"/>
      <c r="AD14" s="223"/>
      <c r="AE14" s="223"/>
      <c r="AF14" s="223"/>
      <c r="AG14" s="223"/>
      <c r="AH14" s="223"/>
      <c r="AI14" s="223"/>
      <c r="AJ14" s="223"/>
      <c r="AK14" s="223"/>
      <c r="AL14" s="223"/>
      <c r="AM14" s="223"/>
      <c r="AN14" s="223"/>
      <c r="AO14" s="223"/>
      <c r="AP14" s="198"/>
      <c r="AQ14" s="197"/>
      <c r="AR14" s="197"/>
      <c r="AS14" s="197"/>
      <c r="AT14" s="234"/>
    </row>
    <row r="15" spans="1:46" s="6" customFormat="1" ht="15" hidden="1" customHeight="1" x14ac:dyDescent="0.25">
      <c r="A15" s="205" t="s">
        <v>83</v>
      </c>
      <c r="B15" s="197" t="s">
        <v>6</v>
      </c>
      <c r="C15" s="207" t="s">
        <v>7</v>
      </c>
      <c r="D15" s="209" t="s">
        <v>8</v>
      </c>
      <c r="E15" s="196" t="s">
        <v>163</v>
      </c>
      <c r="F15" s="197" t="s">
        <v>9</v>
      </c>
      <c r="G15" s="197" t="s">
        <v>10</v>
      </c>
      <c r="H15" s="197" t="s">
        <v>11</v>
      </c>
      <c r="I15" s="196" t="s">
        <v>12</v>
      </c>
      <c r="J15" s="197" t="s">
        <v>92</v>
      </c>
      <c r="K15" s="197" t="s">
        <v>13</v>
      </c>
      <c r="L15" s="196" t="s">
        <v>93</v>
      </c>
      <c r="M15" s="196" t="s">
        <v>94</v>
      </c>
      <c r="N15" s="209" t="s">
        <v>14</v>
      </c>
      <c r="O15" s="236"/>
      <c r="P15" s="236"/>
      <c r="Q15" s="236"/>
      <c r="R15" s="236"/>
      <c r="S15" s="236"/>
      <c r="T15" s="236"/>
      <c r="U15" s="236"/>
      <c r="V15" s="236"/>
      <c r="W15" s="207"/>
      <c r="X15" s="211" t="s">
        <v>95</v>
      </c>
      <c r="Y15" s="196" t="s">
        <v>102</v>
      </c>
      <c r="Z15" s="196" t="s">
        <v>15</v>
      </c>
      <c r="AA15" s="196" t="s">
        <v>16</v>
      </c>
      <c r="AB15" s="197" t="s">
        <v>101</v>
      </c>
      <c r="AC15" s="197" t="s">
        <v>241</v>
      </c>
      <c r="AD15" s="196" t="s">
        <v>17</v>
      </c>
      <c r="AE15" s="196"/>
      <c r="AF15" s="196"/>
      <c r="AG15" s="196"/>
      <c r="AH15" s="196"/>
      <c r="AI15" s="196"/>
      <c r="AJ15" s="196"/>
      <c r="AK15" s="196"/>
      <c r="AL15" s="196"/>
      <c r="AM15" s="196"/>
      <c r="AN15" s="196"/>
      <c r="AO15" s="196"/>
      <c r="AP15" s="197" t="s">
        <v>111</v>
      </c>
      <c r="AQ15" s="202" t="s">
        <v>5</v>
      </c>
      <c r="AR15" s="203"/>
      <c r="AS15" s="203"/>
      <c r="AT15" s="204"/>
    </row>
    <row r="16" spans="1:46" s="6" customFormat="1" ht="33.75" hidden="1" customHeight="1" x14ac:dyDescent="0.25">
      <c r="A16" s="206"/>
      <c r="B16" s="198"/>
      <c r="C16" s="208"/>
      <c r="D16" s="210"/>
      <c r="E16" s="196"/>
      <c r="F16" s="198"/>
      <c r="G16" s="198"/>
      <c r="H16" s="198"/>
      <c r="I16" s="196"/>
      <c r="J16" s="198"/>
      <c r="K16" s="198"/>
      <c r="L16" s="196"/>
      <c r="M16" s="196"/>
      <c r="N16" s="209" t="s">
        <v>25</v>
      </c>
      <c r="O16" s="238" t="s">
        <v>109</v>
      </c>
      <c r="P16" s="194" t="s">
        <v>26</v>
      </c>
      <c r="Q16" s="195"/>
      <c r="R16" s="194" t="s">
        <v>27</v>
      </c>
      <c r="S16" s="195"/>
      <c r="T16" s="194" t="s">
        <v>28</v>
      </c>
      <c r="U16" s="195"/>
      <c r="V16" s="194" t="s">
        <v>29</v>
      </c>
      <c r="W16" s="195"/>
      <c r="X16" s="212"/>
      <c r="Y16" s="196"/>
      <c r="Z16" s="196"/>
      <c r="AA16" s="196"/>
      <c r="AB16" s="198"/>
      <c r="AC16" s="198"/>
      <c r="AD16" s="199" t="s">
        <v>19</v>
      </c>
      <c r="AE16" s="199"/>
      <c r="AF16" s="199"/>
      <c r="AG16" s="199" t="s">
        <v>20</v>
      </c>
      <c r="AH16" s="199"/>
      <c r="AI16" s="199"/>
      <c r="AJ16" s="199" t="s">
        <v>21</v>
      </c>
      <c r="AK16" s="199"/>
      <c r="AL16" s="199"/>
      <c r="AM16" s="199" t="s">
        <v>22</v>
      </c>
      <c r="AN16" s="199"/>
      <c r="AO16" s="199"/>
      <c r="AP16" s="198"/>
      <c r="AQ16" s="197" t="s">
        <v>18</v>
      </c>
      <c r="AR16" s="194" t="s">
        <v>103</v>
      </c>
      <c r="AS16" s="195"/>
      <c r="AT16" s="234" t="s">
        <v>104</v>
      </c>
    </row>
    <row r="17" spans="1:46" s="65" customFormat="1" ht="30.75" hidden="1" customHeight="1" x14ac:dyDescent="0.25">
      <c r="A17" s="206"/>
      <c r="B17" s="198"/>
      <c r="C17" s="208"/>
      <c r="D17" s="210"/>
      <c r="E17" s="197"/>
      <c r="F17" s="198"/>
      <c r="G17" s="198"/>
      <c r="H17" s="198"/>
      <c r="I17" s="197"/>
      <c r="J17" s="198"/>
      <c r="K17" s="198"/>
      <c r="L17" s="197"/>
      <c r="M17" s="197"/>
      <c r="N17" s="210"/>
      <c r="O17" s="253"/>
      <c r="P17" s="66" t="s">
        <v>110</v>
      </c>
      <c r="Q17" s="66" t="s">
        <v>39</v>
      </c>
      <c r="R17" s="66" t="s">
        <v>110</v>
      </c>
      <c r="S17" s="66" t="s">
        <v>39</v>
      </c>
      <c r="T17" s="66" t="s">
        <v>110</v>
      </c>
      <c r="U17" s="66" t="s">
        <v>39</v>
      </c>
      <c r="V17" s="66" t="s">
        <v>110</v>
      </c>
      <c r="W17" s="66" t="s">
        <v>39</v>
      </c>
      <c r="X17" s="212"/>
      <c r="Y17" s="197"/>
      <c r="Z17" s="197"/>
      <c r="AA17" s="197"/>
      <c r="AB17" s="198"/>
      <c r="AC17" s="198"/>
      <c r="AD17" s="21" t="s">
        <v>30</v>
      </c>
      <c r="AE17" s="21" t="s">
        <v>31</v>
      </c>
      <c r="AF17" s="21" t="s">
        <v>32</v>
      </c>
      <c r="AG17" s="21" t="s">
        <v>33</v>
      </c>
      <c r="AH17" s="21" t="s">
        <v>32</v>
      </c>
      <c r="AI17" s="21" t="s">
        <v>34</v>
      </c>
      <c r="AJ17" s="21" t="s">
        <v>34</v>
      </c>
      <c r="AK17" s="21" t="s">
        <v>33</v>
      </c>
      <c r="AL17" s="21" t="s">
        <v>35</v>
      </c>
      <c r="AM17" s="21" t="s">
        <v>36</v>
      </c>
      <c r="AN17" s="21" t="s">
        <v>37</v>
      </c>
      <c r="AO17" s="21" t="s">
        <v>38</v>
      </c>
      <c r="AP17" s="198"/>
      <c r="AQ17" s="198"/>
      <c r="AR17" s="20" t="s">
        <v>23</v>
      </c>
      <c r="AS17" s="20" t="s">
        <v>24</v>
      </c>
      <c r="AT17" s="235"/>
    </row>
    <row r="18" spans="1:46" s="6" customFormat="1" ht="15" customHeight="1" x14ac:dyDescent="0.25">
      <c r="A18" s="205" t="s">
        <v>83</v>
      </c>
      <c r="B18" s="197" t="s">
        <v>6</v>
      </c>
      <c r="C18" s="207" t="s">
        <v>7</v>
      </c>
      <c r="D18" s="209" t="s">
        <v>8</v>
      </c>
      <c r="E18" s="196" t="s">
        <v>163</v>
      </c>
      <c r="F18" s="197" t="s">
        <v>9</v>
      </c>
      <c r="G18" s="197" t="s">
        <v>10</v>
      </c>
      <c r="H18" s="197" t="s">
        <v>11</v>
      </c>
      <c r="I18" s="196" t="s">
        <v>12</v>
      </c>
      <c r="J18" s="197" t="s">
        <v>92</v>
      </c>
      <c r="K18" s="197" t="s">
        <v>13</v>
      </c>
      <c r="L18" s="196" t="s">
        <v>93</v>
      </c>
      <c r="M18" s="196" t="s">
        <v>94</v>
      </c>
      <c r="N18" s="209" t="s">
        <v>14</v>
      </c>
      <c r="O18" s="236"/>
      <c r="P18" s="236"/>
      <c r="Q18" s="236"/>
      <c r="R18" s="236"/>
      <c r="S18" s="236"/>
      <c r="T18" s="236"/>
      <c r="U18" s="236"/>
      <c r="V18" s="236"/>
      <c r="W18" s="207"/>
      <c r="X18" s="211" t="s">
        <v>95</v>
      </c>
      <c r="Y18" s="196" t="s">
        <v>102</v>
      </c>
      <c r="Z18" s="196" t="s">
        <v>15</v>
      </c>
      <c r="AA18" s="196" t="s">
        <v>16</v>
      </c>
      <c r="AB18" s="197" t="s">
        <v>101</v>
      </c>
      <c r="AC18" s="197" t="s">
        <v>241</v>
      </c>
      <c r="AD18" s="196" t="s">
        <v>17</v>
      </c>
      <c r="AE18" s="196"/>
      <c r="AF18" s="196"/>
      <c r="AG18" s="196"/>
      <c r="AH18" s="196"/>
      <c r="AI18" s="196"/>
      <c r="AJ18" s="196"/>
      <c r="AK18" s="196"/>
      <c r="AL18" s="196"/>
      <c r="AM18" s="196"/>
      <c r="AN18" s="196"/>
      <c r="AO18" s="196"/>
      <c r="AP18" s="197" t="s">
        <v>111</v>
      </c>
      <c r="AQ18" s="202" t="s">
        <v>5</v>
      </c>
      <c r="AR18" s="203"/>
      <c r="AS18" s="203"/>
      <c r="AT18" s="204"/>
    </row>
    <row r="19" spans="1:46" s="6" customFormat="1" ht="33.75" customHeight="1" x14ac:dyDescent="0.25">
      <c r="A19" s="206"/>
      <c r="B19" s="198"/>
      <c r="C19" s="208"/>
      <c r="D19" s="210"/>
      <c r="E19" s="196"/>
      <c r="F19" s="198"/>
      <c r="G19" s="198"/>
      <c r="H19" s="198"/>
      <c r="I19" s="196"/>
      <c r="J19" s="198"/>
      <c r="K19" s="198"/>
      <c r="L19" s="196"/>
      <c r="M19" s="196"/>
      <c r="N19" s="209" t="s">
        <v>25</v>
      </c>
      <c r="O19" s="238" t="s">
        <v>109</v>
      </c>
      <c r="P19" s="194" t="s">
        <v>26</v>
      </c>
      <c r="Q19" s="195"/>
      <c r="R19" s="194" t="s">
        <v>27</v>
      </c>
      <c r="S19" s="195"/>
      <c r="T19" s="194" t="s">
        <v>28</v>
      </c>
      <c r="U19" s="195"/>
      <c r="V19" s="194" t="s">
        <v>29</v>
      </c>
      <c r="W19" s="195"/>
      <c r="X19" s="212"/>
      <c r="Y19" s="196"/>
      <c r="Z19" s="196"/>
      <c r="AA19" s="196"/>
      <c r="AB19" s="198"/>
      <c r="AC19" s="198"/>
      <c r="AD19" s="199" t="s">
        <v>19</v>
      </c>
      <c r="AE19" s="199"/>
      <c r="AF19" s="199"/>
      <c r="AG19" s="199" t="s">
        <v>20</v>
      </c>
      <c r="AH19" s="199"/>
      <c r="AI19" s="199"/>
      <c r="AJ19" s="199" t="s">
        <v>21</v>
      </c>
      <c r="AK19" s="199"/>
      <c r="AL19" s="199"/>
      <c r="AM19" s="199" t="s">
        <v>22</v>
      </c>
      <c r="AN19" s="199"/>
      <c r="AO19" s="199"/>
      <c r="AP19" s="198"/>
      <c r="AQ19" s="197" t="s">
        <v>18</v>
      </c>
      <c r="AR19" s="194" t="s">
        <v>103</v>
      </c>
      <c r="AS19" s="195"/>
      <c r="AT19" s="234" t="s">
        <v>104</v>
      </c>
    </row>
    <row r="20" spans="1:46" s="65" customFormat="1" ht="30.75" customHeight="1" x14ac:dyDescent="0.25">
      <c r="A20" s="206"/>
      <c r="B20" s="198"/>
      <c r="C20" s="208"/>
      <c r="D20" s="210"/>
      <c r="E20" s="197"/>
      <c r="F20" s="198"/>
      <c r="G20" s="198"/>
      <c r="H20" s="198"/>
      <c r="I20" s="197"/>
      <c r="J20" s="198"/>
      <c r="K20" s="198"/>
      <c r="L20" s="197"/>
      <c r="M20" s="197"/>
      <c r="N20" s="210"/>
      <c r="O20" s="253"/>
      <c r="P20" s="66" t="s">
        <v>110</v>
      </c>
      <c r="Q20" s="66" t="s">
        <v>39</v>
      </c>
      <c r="R20" s="66" t="s">
        <v>110</v>
      </c>
      <c r="S20" s="66" t="s">
        <v>39</v>
      </c>
      <c r="T20" s="66" t="s">
        <v>110</v>
      </c>
      <c r="U20" s="66" t="s">
        <v>39</v>
      </c>
      <c r="V20" s="66" t="s">
        <v>110</v>
      </c>
      <c r="W20" s="66" t="s">
        <v>39</v>
      </c>
      <c r="X20" s="212"/>
      <c r="Y20" s="197"/>
      <c r="Z20" s="197"/>
      <c r="AA20" s="197"/>
      <c r="AB20" s="198"/>
      <c r="AC20" s="198"/>
      <c r="AD20" s="21" t="s">
        <v>30</v>
      </c>
      <c r="AE20" s="21" t="s">
        <v>31</v>
      </c>
      <c r="AF20" s="21" t="s">
        <v>32</v>
      </c>
      <c r="AG20" s="21" t="s">
        <v>33</v>
      </c>
      <c r="AH20" s="21" t="s">
        <v>32</v>
      </c>
      <c r="AI20" s="21" t="s">
        <v>34</v>
      </c>
      <c r="AJ20" s="21" t="s">
        <v>34</v>
      </c>
      <c r="AK20" s="21" t="s">
        <v>33</v>
      </c>
      <c r="AL20" s="21" t="s">
        <v>35</v>
      </c>
      <c r="AM20" s="21" t="s">
        <v>36</v>
      </c>
      <c r="AN20" s="21" t="s">
        <v>37</v>
      </c>
      <c r="AO20" s="21" t="s">
        <v>38</v>
      </c>
      <c r="AP20" s="198"/>
      <c r="AQ20" s="198"/>
      <c r="AR20" s="20" t="s">
        <v>23</v>
      </c>
      <c r="AS20" s="20" t="s">
        <v>24</v>
      </c>
      <c r="AT20" s="235"/>
    </row>
    <row r="21" spans="1:46" s="3" customFormat="1" ht="55.5" hidden="1" customHeight="1" x14ac:dyDescent="0.25">
      <c r="A21" s="232" t="s">
        <v>239</v>
      </c>
      <c r="B21" s="259" t="s">
        <v>269</v>
      </c>
      <c r="C21" s="232" t="s">
        <v>224</v>
      </c>
      <c r="D21" s="61" t="s">
        <v>225</v>
      </c>
      <c r="E21" s="61" t="s">
        <v>226</v>
      </c>
      <c r="F21" s="85"/>
      <c r="G21" s="85"/>
      <c r="H21" s="85"/>
      <c r="I21" s="85"/>
      <c r="J21" s="85"/>
      <c r="K21" s="85"/>
      <c r="L21" s="85"/>
      <c r="M21" s="85"/>
      <c r="N21" s="85"/>
      <c r="O21" s="85"/>
      <c r="P21" s="85"/>
      <c r="Q21" s="85"/>
      <c r="R21" s="85"/>
      <c r="S21" s="85"/>
      <c r="T21" s="85"/>
      <c r="U21" s="85"/>
      <c r="V21" s="85"/>
      <c r="W21" s="85"/>
      <c r="X21" s="85"/>
      <c r="Y21" s="85"/>
      <c r="Z21" s="63" t="s">
        <v>254</v>
      </c>
      <c r="AA21" s="63" t="s">
        <v>246</v>
      </c>
      <c r="AB21" s="85"/>
      <c r="AC21" s="85"/>
      <c r="AD21" s="85"/>
      <c r="AE21" s="85"/>
      <c r="AF21" s="85"/>
      <c r="AG21" s="85"/>
      <c r="AH21" s="85"/>
      <c r="AI21" s="85"/>
      <c r="AJ21" s="85"/>
      <c r="AK21" s="85"/>
      <c r="AL21" s="85"/>
      <c r="AM21" s="85"/>
      <c r="AN21" s="85"/>
      <c r="AO21" s="85"/>
      <c r="AP21" s="85"/>
      <c r="AQ21" s="85"/>
      <c r="AR21" s="85"/>
      <c r="AS21" s="85"/>
      <c r="AT21" s="85"/>
    </row>
    <row r="22" spans="1:46" s="3" customFormat="1" ht="45" hidden="1" customHeight="1" x14ac:dyDescent="0.25">
      <c r="A22" s="232"/>
      <c r="B22" s="259"/>
      <c r="C22" s="232"/>
      <c r="D22" s="232" t="s">
        <v>227</v>
      </c>
      <c r="E22" s="61" t="s">
        <v>228</v>
      </c>
      <c r="F22" s="85"/>
      <c r="G22" s="85"/>
      <c r="H22" s="85"/>
      <c r="I22" s="85"/>
      <c r="J22" s="85"/>
      <c r="K22" s="85"/>
      <c r="L22" s="85"/>
      <c r="M22" s="85"/>
      <c r="N22" s="85"/>
      <c r="O22" s="85"/>
      <c r="P22" s="85"/>
      <c r="Q22" s="85"/>
      <c r="R22" s="85"/>
      <c r="S22" s="85"/>
      <c r="T22" s="85"/>
      <c r="U22" s="85"/>
      <c r="V22" s="85"/>
      <c r="W22" s="85"/>
      <c r="X22" s="85"/>
      <c r="Y22" s="85"/>
      <c r="Z22" s="63" t="s">
        <v>254</v>
      </c>
      <c r="AA22" s="63" t="s">
        <v>255</v>
      </c>
      <c r="AB22" s="85"/>
      <c r="AC22" s="85"/>
      <c r="AD22" s="85"/>
      <c r="AE22" s="85"/>
      <c r="AF22" s="85"/>
      <c r="AG22" s="85"/>
      <c r="AH22" s="85"/>
      <c r="AI22" s="85"/>
      <c r="AJ22" s="85"/>
      <c r="AK22" s="85"/>
      <c r="AL22" s="85"/>
      <c r="AM22" s="85"/>
      <c r="AN22" s="85"/>
      <c r="AO22" s="85"/>
      <c r="AP22" s="85"/>
      <c r="AQ22" s="85"/>
      <c r="AR22" s="85"/>
      <c r="AS22" s="85"/>
      <c r="AT22" s="85"/>
    </row>
    <row r="23" spans="1:46" s="3" customFormat="1" ht="75" x14ac:dyDescent="0.25">
      <c r="A23" s="232"/>
      <c r="B23" s="259"/>
      <c r="C23" s="232"/>
      <c r="D23" s="232"/>
      <c r="E23" s="232" t="s">
        <v>256</v>
      </c>
      <c r="F23" s="85"/>
      <c r="G23" s="85"/>
      <c r="H23" s="85"/>
      <c r="I23" s="63" t="s">
        <v>317</v>
      </c>
      <c r="J23" s="63" t="s">
        <v>318</v>
      </c>
      <c r="K23" s="63" t="s">
        <v>319</v>
      </c>
      <c r="L23" s="63" t="s">
        <v>320</v>
      </c>
      <c r="M23" s="63">
        <v>144</v>
      </c>
      <c r="N23" s="63">
        <v>32</v>
      </c>
      <c r="O23" s="63">
        <v>1500000</v>
      </c>
      <c r="P23" s="63">
        <v>375000</v>
      </c>
      <c r="Q23" s="63">
        <v>8</v>
      </c>
      <c r="R23" s="63">
        <v>375000</v>
      </c>
      <c r="S23" s="63">
        <v>8</v>
      </c>
      <c r="T23" s="63">
        <v>375000</v>
      </c>
      <c r="U23" s="63">
        <v>8</v>
      </c>
      <c r="V23" s="63">
        <v>375000</v>
      </c>
      <c r="W23" s="63">
        <v>8</v>
      </c>
      <c r="X23" s="63">
        <v>176</v>
      </c>
      <c r="Y23" s="63" t="s">
        <v>321</v>
      </c>
      <c r="Z23" s="63" t="s">
        <v>254</v>
      </c>
      <c r="AA23" s="63" t="s">
        <v>322</v>
      </c>
      <c r="AB23" s="63" t="s">
        <v>323</v>
      </c>
      <c r="AC23" s="63"/>
      <c r="AD23" s="63">
        <v>2</v>
      </c>
      <c r="AE23" s="63">
        <v>3</v>
      </c>
      <c r="AF23" s="63">
        <v>2</v>
      </c>
      <c r="AG23" s="63">
        <v>3</v>
      </c>
      <c r="AH23" s="63">
        <v>2</v>
      </c>
      <c r="AI23" s="63">
        <v>3</v>
      </c>
      <c r="AJ23" s="63">
        <v>2</v>
      </c>
      <c r="AK23" s="63">
        <v>3</v>
      </c>
      <c r="AL23" s="63">
        <v>3</v>
      </c>
      <c r="AM23" s="63">
        <v>3</v>
      </c>
      <c r="AN23" s="63">
        <v>3</v>
      </c>
      <c r="AO23" s="63">
        <v>3</v>
      </c>
      <c r="AP23" s="63" t="s">
        <v>324</v>
      </c>
      <c r="AQ23" s="63" t="s">
        <v>325</v>
      </c>
      <c r="AR23" s="63" t="s">
        <v>43</v>
      </c>
      <c r="AS23" s="63" t="s">
        <v>44</v>
      </c>
      <c r="AT23" s="63" t="s">
        <v>326</v>
      </c>
    </row>
    <row r="24" spans="1:46" s="3" customFormat="1" ht="75" x14ac:dyDescent="0.25">
      <c r="A24" s="232"/>
      <c r="B24" s="259"/>
      <c r="C24" s="232"/>
      <c r="D24" s="232"/>
      <c r="E24" s="232"/>
      <c r="F24" s="85"/>
      <c r="G24" s="85"/>
      <c r="H24" s="85"/>
      <c r="I24" s="63" t="s">
        <v>327</v>
      </c>
      <c r="J24" s="63" t="s">
        <v>328</v>
      </c>
      <c r="K24" s="63" t="s">
        <v>319</v>
      </c>
      <c r="L24" s="63" t="s">
        <v>329</v>
      </c>
      <c r="M24" s="63">
        <v>0</v>
      </c>
      <c r="N24" s="63">
        <v>308</v>
      </c>
      <c r="O24" s="63">
        <v>1500000</v>
      </c>
      <c r="P24" s="63">
        <v>375000</v>
      </c>
      <c r="Q24" s="63">
        <v>77</v>
      </c>
      <c r="R24" s="63">
        <v>375000</v>
      </c>
      <c r="S24" s="63">
        <v>77</v>
      </c>
      <c r="T24" s="63">
        <v>375000</v>
      </c>
      <c r="U24" s="63">
        <v>77</v>
      </c>
      <c r="V24" s="63">
        <v>375000</v>
      </c>
      <c r="W24" s="63">
        <v>77</v>
      </c>
      <c r="X24" s="63">
        <v>308</v>
      </c>
      <c r="Y24" s="63" t="s">
        <v>330</v>
      </c>
      <c r="Z24" s="63" t="s">
        <v>254</v>
      </c>
      <c r="AA24" s="63" t="s">
        <v>322</v>
      </c>
      <c r="AB24" s="63" t="s">
        <v>331</v>
      </c>
      <c r="AC24" s="63"/>
      <c r="AD24" s="63">
        <v>25</v>
      </c>
      <c r="AE24" s="63">
        <v>26</v>
      </c>
      <c r="AF24" s="63">
        <v>25</v>
      </c>
      <c r="AG24" s="63">
        <v>26</v>
      </c>
      <c r="AH24" s="63">
        <v>26</v>
      </c>
      <c r="AI24" s="63">
        <v>26</v>
      </c>
      <c r="AJ24" s="63">
        <v>26</v>
      </c>
      <c r="AK24" s="63">
        <v>25</v>
      </c>
      <c r="AL24" s="63">
        <v>26</v>
      </c>
      <c r="AM24" s="63">
        <v>26</v>
      </c>
      <c r="AN24" s="63">
        <v>26</v>
      </c>
      <c r="AO24" s="63">
        <v>25</v>
      </c>
      <c r="AP24" s="63" t="s">
        <v>332</v>
      </c>
      <c r="AQ24" s="63" t="s">
        <v>333</v>
      </c>
      <c r="AR24" s="63" t="s">
        <v>43</v>
      </c>
      <c r="AS24" s="63" t="s">
        <v>140</v>
      </c>
      <c r="AT24" s="63" t="s">
        <v>334</v>
      </c>
    </row>
    <row r="25" spans="1:46" s="3" customFormat="1" ht="60" hidden="1" x14ac:dyDescent="0.25">
      <c r="A25" s="232"/>
      <c r="B25" s="259"/>
      <c r="C25" s="232"/>
      <c r="D25" s="232"/>
      <c r="E25" s="61" t="s">
        <v>229</v>
      </c>
      <c r="F25" s="85"/>
      <c r="G25" s="85"/>
      <c r="H25" s="85"/>
      <c r="I25" s="85"/>
      <c r="J25" s="85"/>
      <c r="K25" s="85"/>
      <c r="L25" s="85"/>
      <c r="M25" s="85"/>
      <c r="N25" s="85"/>
      <c r="O25" s="85"/>
      <c r="P25" s="85"/>
      <c r="Q25" s="85"/>
      <c r="R25" s="85"/>
      <c r="S25" s="85"/>
      <c r="T25" s="85"/>
      <c r="U25" s="85"/>
      <c r="V25" s="85"/>
      <c r="W25" s="85"/>
      <c r="X25" s="85"/>
      <c r="Y25" s="85"/>
      <c r="Z25" s="63" t="s">
        <v>254</v>
      </c>
      <c r="AA25" s="63" t="s">
        <v>255</v>
      </c>
      <c r="AB25" s="85"/>
      <c r="AC25" s="85"/>
      <c r="AD25" s="85"/>
      <c r="AE25" s="85"/>
      <c r="AF25" s="85"/>
      <c r="AG25" s="85"/>
      <c r="AH25" s="85"/>
      <c r="AI25" s="85"/>
      <c r="AJ25" s="85"/>
      <c r="AK25" s="85"/>
      <c r="AL25" s="85"/>
      <c r="AM25" s="85"/>
      <c r="AN25" s="85"/>
      <c r="AO25" s="85"/>
      <c r="AP25" s="85"/>
      <c r="AQ25" s="85"/>
      <c r="AR25" s="85"/>
      <c r="AS25" s="85"/>
      <c r="AT25" s="85"/>
    </row>
    <row r="26" spans="1:46" s="3" customFormat="1" ht="45" hidden="1" x14ac:dyDescent="0.25">
      <c r="A26" s="232"/>
      <c r="B26" s="259"/>
      <c r="C26" s="232"/>
      <c r="D26" s="232"/>
      <c r="E26" s="61" t="s">
        <v>230</v>
      </c>
      <c r="F26" s="85"/>
      <c r="G26" s="85"/>
      <c r="H26" s="85"/>
      <c r="I26" s="85"/>
      <c r="J26" s="85"/>
      <c r="K26" s="85"/>
      <c r="L26" s="85"/>
      <c r="M26" s="85"/>
      <c r="N26" s="85"/>
      <c r="O26" s="85"/>
      <c r="P26" s="85"/>
      <c r="Q26" s="85"/>
      <c r="R26" s="85"/>
      <c r="S26" s="85"/>
      <c r="T26" s="85"/>
      <c r="U26" s="85"/>
      <c r="V26" s="85"/>
      <c r="W26" s="85"/>
      <c r="X26" s="85"/>
      <c r="Y26" s="85"/>
      <c r="Z26" s="63" t="s">
        <v>254</v>
      </c>
      <c r="AA26" s="63" t="s">
        <v>246</v>
      </c>
      <c r="AB26" s="85"/>
      <c r="AC26" s="85"/>
      <c r="AD26" s="85"/>
      <c r="AE26" s="85"/>
      <c r="AF26" s="85"/>
      <c r="AG26" s="85"/>
      <c r="AH26" s="85"/>
      <c r="AI26" s="85"/>
      <c r="AJ26" s="85"/>
      <c r="AK26" s="85"/>
      <c r="AL26" s="85"/>
      <c r="AM26" s="85"/>
      <c r="AN26" s="85"/>
      <c r="AO26" s="85"/>
      <c r="AP26" s="85"/>
      <c r="AQ26" s="85"/>
      <c r="AR26" s="85"/>
      <c r="AS26" s="85"/>
      <c r="AT26" s="85"/>
    </row>
    <row r="27" spans="1:46" s="3" customFormat="1" ht="45" hidden="1" x14ac:dyDescent="0.25">
      <c r="A27" s="232"/>
      <c r="B27" s="259"/>
      <c r="C27" s="232"/>
      <c r="D27" s="232"/>
      <c r="E27" s="61" t="s">
        <v>231</v>
      </c>
      <c r="F27" s="85"/>
      <c r="G27" s="85"/>
      <c r="H27" s="85"/>
      <c r="I27" s="85"/>
      <c r="J27" s="85"/>
      <c r="K27" s="85"/>
      <c r="L27" s="85"/>
      <c r="M27" s="85"/>
      <c r="N27" s="85"/>
      <c r="O27" s="85"/>
      <c r="P27" s="85"/>
      <c r="Q27" s="85"/>
      <c r="R27" s="85"/>
      <c r="S27" s="85"/>
      <c r="T27" s="85"/>
      <c r="U27" s="85"/>
      <c r="V27" s="85"/>
      <c r="W27" s="85"/>
      <c r="X27" s="85"/>
      <c r="Y27" s="85"/>
      <c r="Z27" s="63" t="s">
        <v>254</v>
      </c>
      <c r="AA27" s="63" t="s">
        <v>246</v>
      </c>
      <c r="AB27" s="85"/>
      <c r="AC27" s="85"/>
      <c r="AD27" s="85"/>
      <c r="AE27" s="85"/>
      <c r="AF27" s="85"/>
      <c r="AG27" s="85"/>
      <c r="AH27" s="85"/>
      <c r="AI27" s="85"/>
      <c r="AJ27" s="85"/>
      <c r="AK27" s="85"/>
      <c r="AL27" s="85"/>
      <c r="AM27" s="85"/>
      <c r="AN27" s="85"/>
      <c r="AO27" s="85"/>
      <c r="AP27" s="85"/>
      <c r="AQ27" s="85"/>
      <c r="AR27" s="85"/>
      <c r="AS27" s="85"/>
      <c r="AT27" s="85"/>
    </row>
    <row r="28" spans="1:46" s="3" customFormat="1" ht="163.5" customHeight="1" x14ac:dyDescent="0.25">
      <c r="A28" s="232"/>
      <c r="B28" s="259"/>
      <c r="C28" s="232"/>
      <c r="D28" s="232"/>
      <c r="E28" s="61" t="s">
        <v>232</v>
      </c>
      <c r="F28" s="85"/>
      <c r="G28" s="85"/>
      <c r="H28" s="85"/>
      <c r="I28" s="61" t="s">
        <v>335</v>
      </c>
      <c r="J28" s="61" t="s">
        <v>336</v>
      </c>
      <c r="K28" s="61" t="s">
        <v>319</v>
      </c>
      <c r="L28" s="61" t="s">
        <v>337</v>
      </c>
      <c r="M28" s="61">
        <v>13</v>
      </c>
      <c r="N28" s="61">
        <v>36</v>
      </c>
      <c r="O28" s="61">
        <v>8000000</v>
      </c>
      <c r="P28" s="61">
        <v>2000000</v>
      </c>
      <c r="Q28" s="61">
        <v>9</v>
      </c>
      <c r="R28" s="61">
        <v>2000000</v>
      </c>
      <c r="S28" s="61">
        <v>9</v>
      </c>
      <c r="T28" s="61">
        <v>2000000</v>
      </c>
      <c r="U28" s="61">
        <v>9</v>
      </c>
      <c r="V28" s="61">
        <v>2000000</v>
      </c>
      <c r="W28" s="61">
        <v>9</v>
      </c>
      <c r="X28" s="61">
        <v>36</v>
      </c>
      <c r="Y28" s="61" t="s">
        <v>338</v>
      </c>
      <c r="Z28" s="63" t="s">
        <v>254</v>
      </c>
      <c r="AA28" s="63" t="s">
        <v>322</v>
      </c>
      <c r="AB28" s="60" t="s">
        <v>361</v>
      </c>
      <c r="AC28" s="61"/>
      <c r="AD28" s="61">
        <v>3</v>
      </c>
      <c r="AE28" s="61">
        <v>3</v>
      </c>
      <c r="AF28" s="61">
        <v>3</v>
      </c>
      <c r="AG28" s="61">
        <v>3</v>
      </c>
      <c r="AH28" s="61">
        <v>3</v>
      </c>
      <c r="AI28" s="61">
        <v>3</v>
      </c>
      <c r="AJ28" s="61">
        <v>3</v>
      </c>
      <c r="AK28" s="61">
        <v>3</v>
      </c>
      <c r="AL28" s="61">
        <v>3</v>
      </c>
      <c r="AM28" s="61">
        <v>3</v>
      </c>
      <c r="AN28" s="61">
        <v>3</v>
      </c>
      <c r="AO28" s="61">
        <v>3</v>
      </c>
      <c r="AP28" s="61" t="s">
        <v>339</v>
      </c>
      <c r="AQ28" s="61" t="s">
        <v>340</v>
      </c>
      <c r="AR28" s="61" t="s">
        <v>137</v>
      </c>
      <c r="AS28" s="61" t="s">
        <v>341</v>
      </c>
      <c r="AT28" s="61" t="s">
        <v>342</v>
      </c>
    </row>
    <row r="29" spans="1:46" s="3" customFormat="1" ht="60" x14ac:dyDescent="0.25">
      <c r="A29" s="232"/>
      <c r="B29" s="259"/>
      <c r="C29" s="232"/>
      <c r="D29" s="232"/>
      <c r="E29" s="61" t="s">
        <v>233</v>
      </c>
      <c r="F29" s="85"/>
      <c r="G29" s="85"/>
      <c r="H29" s="85"/>
      <c r="I29" s="61" t="s">
        <v>343</v>
      </c>
      <c r="J29" s="61" t="s">
        <v>344</v>
      </c>
      <c r="K29" s="61" t="s">
        <v>319</v>
      </c>
      <c r="L29" s="61" t="s">
        <v>345</v>
      </c>
      <c r="M29" s="61">
        <v>10</v>
      </c>
      <c r="N29" s="61">
        <v>5</v>
      </c>
      <c r="O29" s="61">
        <v>775500</v>
      </c>
      <c r="P29" s="61">
        <v>193825</v>
      </c>
      <c r="Q29" s="61">
        <v>1</v>
      </c>
      <c r="R29" s="61">
        <v>193825</v>
      </c>
      <c r="S29" s="61">
        <v>1</v>
      </c>
      <c r="T29" s="61">
        <v>193825</v>
      </c>
      <c r="U29" s="61">
        <v>2</v>
      </c>
      <c r="V29" s="61">
        <v>193825</v>
      </c>
      <c r="W29" s="61">
        <v>1</v>
      </c>
      <c r="X29" s="61">
        <v>15</v>
      </c>
      <c r="Y29" s="61" t="s">
        <v>346</v>
      </c>
      <c r="Z29" s="63" t="s">
        <v>254</v>
      </c>
      <c r="AA29" s="63" t="s">
        <v>246</v>
      </c>
      <c r="AB29" s="61" t="s">
        <v>347</v>
      </c>
      <c r="AC29" s="61"/>
      <c r="AD29" s="61"/>
      <c r="AE29" s="61">
        <v>1</v>
      </c>
      <c r="AF29" s="61"/>
      <c r="AG29" s="61">
        <v>1</v>
      </c>
      <c r="AH29" s="61"/>
      <c r="AI29" s="61">
        <v>1</v>
      </c>
      <c r="AJ29" s="61"/>
      <c r="AK29" s="61">
        <v>1</v>
      </c>
      <c r="AL29" s="61"/>
      <c r="AM29" s="61">
        <v>1</v>
      </c>
      <c r="AN29" s="61"/>
      <c r="AO29" s="61"/>
      <c r="AP29" s="61" t="s">
        <v>348</v>
      </c>
      <c r="AQ29" s="61" t="s">
        <v>349</v>
      </c>
      <c r="AR29" s="61" t="s">
        <v>70</v>
      </c>
      <c r="AS29" s="61" t="s">
        <v>350</v>
      </c>
      <c r="AT29" s="61" t="s">
        <v>246</v>
      </c>
    </row>
    <row r="30" spans="1:46" s="3" customFormat="1" ht="90" x14ac:dyDescent="0.25">
      <c r="A30" s="232"/>
      <c r="B30" s="259"/>
      <c r="C30" s="232"/>
      <c r="D30" s="232"/>
      <c r="E30" s="61" t="s">
        <v>234</v>
      </c>
      <c r="F30" s="85"/>
      <c r="G30" s="85"/>
      <c r="H30" s="85"/>
      <c r="I30" s="61" t="s">
        <v>351</v>
      </c>
      <c r="J30" s="61" t="s">
        <v>352</v>
      </c>
      <c r="K30" s="61" t="s">
        <v>353</v>
      </c>
      <c r="L30" s="61" t="s">
        <v>354</v>
      </c>
      <c r="M30" s="61">
        <v>37</v>
      </c>
      <c r="N30" s="61">
        <v>67</v>
      </c>
      <c r="O30" s="61">
        <v>780000</v>
      </c>
      <c r="P30" s="61">
        <v>150000</v>
      </c>
      <c r="Q30" s="61">
        <v>11</v>
      </c>
      <c r="R30" s="61">
        <v>150000</v>
      </c>
      <c r="S30" s="61">
        <v>5</v>
      </c>
      <c r="T30" s="61">
        <v>330000</v>
      </c>
      <c r="U30" s="61">
        <v>43</v>
      </c>
      <c r="V30" s="61">
        <v>150000</v>
      </c>
      <c r="W30" s="61">
        <v>8</v>
      </c>
      <c r="X30" s="61" t="s">
        <v>355</v>
      </c>
      <c r="Y30" s="61" t="s">
        <v>356</v>
      </c>
      <c r="Z30" s="63" t="s">
        <v>254</v>
      </c>
      <c r="AA30" s="63" t="s">
        <v>255</v>
      </c>
      <c r="AB30" s="61" t="s">
        <v>357</v>
      </c>
      <c r="AC30" s="61"/>
      <c r="AD30" s="61">
        <v>5</v>
      </c>
      <c r="AE30" s="61">
        <v>4</v>
      </c>
      <c r="AF30" s="61">
        <v>2</v>
      </c>
      <c r="AG30" s="61">
        <v>2</v>
      </c>
      <c r="AH30" s="61">
        <v>2</v>
      </c>
      <c r="AI30" s="61">
        <v>1</v>
      </c>
      <c r="AJ30" s="61">
        <v>39</v>
      </c>
      <c r="AK30" s="61">
        <v>2</v>
      </c>
      <c r="AL30" s="61">
        <v>2</v>
      </c>
      <c r="AM30" s="61">
        <v>5</v>
      </c>
      <c r="AN30" s="61">
        <v>1</v>
      </c>
      <c r="AO30" s="61">
        <v>2</v>
      </c>
      <c r="AP30" s="61">
        <v>780000</v>
      </c>
      <c r="AQ30" s="61" t="s">
        <v>358</v>
      </c>
      <c r="AR30" s="61" t="s">
        <v>70</v>
      </c>
      <c r="AS30" s="61" t="s">
        <v>359</v>
      </c>
      <c r="AT30" s="61" t="s">
        <v>360</v>
      </c>
    </row>
    <row r="31" spans="1:46" s="3" customFormat="1" ht="60" hidden="1" x14ac:dyDescent="0.25">
      <c r="A31" s="232"/>
      <c r="B31" s="259"/>
      <c r="C31" s="232"/>
      <c r="D31" s="232" t="s">
        <v>235</v>
      </c>
      <c r="E31" s="61" t="s">
        <v>236</v>
      </c>
      <c r="F31" s="85"/>
      <c r="G31" s="85"/>
      <c r="H31" s="85"/>
      <c r="I31" s="85"/>
      <c r="J31" s="85"/>
      <c r="K31" s="85"/>
      <c r="L31" s="85"/>
      <c r="M31" s="85"/>
      <c r="N31" s="85"/>
      <c r="O31" s="85"/>
      <c r="P31" s="85"/>
      <c r="Q31" s="85"/>
      <c r="R31" s="85"/>
      <c r="S31" s="85"/>
      <c r="T31" s="85"/>
      <c r="U31" s="85"/>
      <c r="V31" s="85"/>
      <c r="W31" s="85"/>
      <c r="X31" s="85"/>
      <c r="Y31" s="85"/>
      <c r="Z31" s="63" t="s">
        <v>254</v>
      </c>
      <c r="AA31" s="63" t="s">
        <v>246</v>
      </c>
      <c r="AB31" s="85"/>
      <c r="AC31" s="85"/>
      <c r="AD31" s="85"/>
      <c r="AE31" s="85"/>
      <c r="AF31" s="85"/>
      <c r="AG31" s="85"/>
      <c r="AH31" s="85"/>
      <c r="AI31" s="85"/>
      <c r="AJ31" s="85"/>
      <c r="AK31" s="85"/>
      <c r="AL31" s="85"/>
      <c r="AM31" s="85"/>
      <c r="AN31" s="85"/>
      <c r="AO31" s="85"/>
      <c r="AP31" s="85"/>
      <c r="AQ31" s="85"/>
      <c r="AR31" s="85"/>
      <c r="AS31" s="85"/>
      <c r="AT31" s="85"/>
    </row>
    <row r="32" spans="1:46" s="3" customFormat="1" ht="60" x14ac:dyDescent="0.25">
      <c r="A32" s="232"/>
      <c r="B32" s="259"/>
      <c r="C32" s="232"/>
      <c r="D32" s="232"/>
      <c r="E32" s="61" t="s">
        <v>237</v>
      </c>
      <c r="F32" s="85"/>
      <c r="G32" s="85"/>
      <c r="H32" s="85"/>
      <c r="I32" s="61" t="s">
        <v>362</v>
      </c>
      <c r="J32" s="61" t="s">
        <v>363</v>
      </c>
      <c r="K32" s="61" t="s">
        <v>319</v>
      </c>
      <c r="L32" s="61" t="s">
        <v>364</v>
      </c>
      <c r="M32" s="61">
        <v>0</v>
      </c>
      <c r="N32" s="61">
        <v>4</v>
      </c>
      <c r="O32" s="61">
        <v>500000</v>
      </c>
      <c r="P32" s="61">
        <v>125000</v>
      </c>
      <c r="Q32" s="61">
        <v>1</v>
      </c>
      <c r="R32" s="61">
        <v>125000</v>
      </c>
      <c r="S32" s="61">
        <v>1</v>
      </c>
      <c r="T32" s="61">
        <v>125000</v>
      </c>
      <c r="U32" s="61">
        <v>1</v>
      </c>
      <c r="V32" s="61">
        <v>125000</v>
      </c>
      <c r="W32" s="61">
        <v>1</v>
      </c>
      <c r="X32" s="61" t="s">
        <v>365</v>
      </c>
      <c r="Y32" s="61" t="s">
        <v>366</v>
      </c>
      <c r="Z32" s="63" t="s">
        <v>254</v>
      </c>
      <c r="AA32" s="63" t="s">
        <v>322</v>
      </c>
      <c r="AB32" s="61" t="s">
        <v>367</v>
      </c>
      <c r="AC32" s="61"/>
      <c r="AD32" s="61"/>
      <c r="AE32" s="61">
        <v>1</v>
      </c>
      <c r="AF32" s="61"/>
      <c r="AG32" s="61"/>
      <c r="AH32" s="61"/>
      <c r="AI32" s="61">
        <v>1</v>
      </c>
      <c r="AJ32" s="61"/>
      <c r="AK32" s="61"/>
      <c r="AL32" s="61">
        <v>1</v>
      </c>
      <c r="AM32" s="61"/>
      <c r="AN32" s="61"/>
      <c r="AO32" s="61">
        <v>1</v>
      </c>
      <c r="AP32" s="61" t="s">
        <v>368</v>
      </c>
      <c r="AQ32" s="61" t="s">
        <v>369</v>
      </c>
      <c r="AR32" s="61" t="s">
        <v>43</v>
      </c>
      <c r="AS32" s="61" t="s">
        <v>359</v>
      </c>
      <c r="AT32" s="61" t="s">
        <v>370</v>
      </c>
    </row>
    <row r="33" spans="1:46" s="3" customFormat="1" ht="90" hidden="1" x14ac:dyDescent="0.25">
      <c r="A33" s="232"/>
      <c r="B33" s="259"/>
      <c r="C33" s="232"/>
      <c r="D33" s="232"/>
      <c r="E33" s="61" t="s">
        <v>238</v>
      </c>
      <c r="F33" s="85"/>
      <c r="G33" s="85"/>
      <c r="H33" s="85"/>
      <c r="I33" s="85"/>
      <c r="J33" s="85"/>
      <c r="K33" s="85"/>
      <c r="L33" s="85"/>
      <c r="M33" s="85"/>
      <c r="N33" s="85"/>
      <c r="O33" s="85"/>
      <c r="P33" s="85"/>
      <c r="Q33" s="85"/>
      <c r="R33" s="85"/>
      <c r="S33" s="85"/>
      <c r="T33" s="85"/>
      <c r="U33" s="85"/>
      <c r="V33" s="85"/>
      <c r="W33" s="85"/>
      <c r="X33" s="85"/>
      <c r="Y33" s="85"/>
      <c r="Z33" s="63" t="s">
        <v>254</v>
      </c>
      <c r="AA33" s="63" t="s">
        <v>246</v>
      </c>
      <c r="AB33" s="85"/>
      <c r="AC33" s="85"/>
      <c r="AD33" s="85"/>
      <c r="AE33" s="85"/>
      <c r="AF33" s="85"/>
      <c r="AG33" s="85"/>
      <c r="AH33" s="85"/>
      <c r="AI33" s="85"/>
      <c r="AJ33" s="85"/>
      <c r="AK33" s="85"/>
      <c r="AL33" s="85"/>
      <c r="AM33" s="85"/>
      <c r="AN33" s="85"/>
      <c r="AO33" s="85"/>
      <c r="AP33" s="85"/>
      <c r="AQ33" s="85"/>
      <c r="AR33" s="85"/>
      <c r="AS33" s="85"/>
      <c r="AT33" s="85"/>
    </row>
    <row r="38" spans="1:46" s="2" customFormat="1" x14ac:dyDescent="0.25">
      <c r="D38" s="3"/>
      <c r="E38" s="4"/>
      <c r="X38" s="3"/>
      <c r="Z38" s="23"/>
      <c r="AA38" s="23"/>
      <c r="AP38" s="97"/>
      <c r="AS38" s="25"/>
    </row>
    <row r="39" spans="1:46" s="2" customFormat="1" x14ac:dyDescent="0.25">
      <c r="D39" s="3"/>
      <c r="E39" s="4"/>
      <c r="L39" s="192" t="s">
        <v>702</v>
      </c>
      <c r="M39" s="192"/>
      <c r="N39" s="192"/>
      <c r="X39" s="3"/>
      <c r="Z39" s="23"/>
      <c r="AA39" s="23"/>
      <c r="AP39" s="97"/>
      <c r="AS39" s="25"/>
    </row>
    <row r="40" spans="1:46" s="2" customFormat="1" x14ac:dyDescent="0.25">
      <c r="D40" s="3"/>
      <c r="E40" s="4"/>
      <c r="L40" s="193" t="s">
        <v>703</v>
      </c>
      <c r="M40" s="193"/>
      <c r="N40" s="193"/>
      <c r="X40" s="3"/>
      <c r="Z40" s="23"/>
      <c r="AA40" s="23"/>
      <c r="AP40" s="97"/>
      <c r="AS40" s="25"/>
    </row>
  </sheetData>
  <mergeCells count="159">
    <mergeCell ref="A21:A33"/>
    <mergeCell ref="AB9:AC10"/>
    <mergeCell ref="AL13:AL14"/>
    <mergeCell ref="AM13:AM14"/>
    <mergeCell ref="I11:I14"/>
    <mergeCell ref="J11:J14"/>
    <mergeCell ref="K11:K14"/>
    <mergeCell ref="L11:L14"/>
    <mergeCell ref="M11:M14"/>
    <mergeCell ref="L9:L10"/>
    <mergeCell ref="M9:M10"/>
    <mergeCell ref="N9:W10"/>
    <mergeCell ref="X9:X10"/>
    <mergeCell ref="D22:D30"/>
    <mergeCell ref="D31:D33"/>
    <mergeCell ref="E23:E24"/>
    <mergeCell ref="C21:C33"/>
    <mergeCell ref="F11:F14"/>
    <mergeCell ref="G11:G14"/>
    <mergeCell ref="N13:N14"/>
    <mergeCell ref="O13:O14"/>
    <mergeCell ref="P13:Q13"/>
    <mergeCell ref="R13:S13"/>
    <mergeCell ref="T13:U13"/>
    <mergeCell ref="AC11:AC14"/>
    <mergeCell ref="AD11:AO11"/>
    <mergeCell ref="AP11:AP14"/>
    <mergeCell ref="AQ11:AQ14"/>
    <mergeCell ref="AF13:AF14"/>
    <mergeCell ref="AG13:AG14"/>
    <mergeCell ref="AH13:AH14"/>
    <mergeCell ref="Y11:Y14"/>
    <mergeCell ref="Z11:Z14"/>
    <mergeCell ref="AA11:AA14"/>
    <mergeCell ref="AB11:AB14"/>
    <mergeCell ref="AT11:AT14"/>
    <mergeCell ref="AD12:AF12"/>
    <mergeCell ref="AG12:AI12"/>
    <mergeCell ref="AJ12:AL12"/>
    <mergeCell ref="AM12:AO12"/>
    <mergeCell ref="AR12:AR14"/>
    <mergeCell ref="AS12:AS14"/>
    <mergeCell ref="AD13:AD14"/>
    <mergeCell ref="AE13:AE14"/>
    <mergeCell ref="AR11:AS11"/>
    <mergeCell ref="AN13:AN14"/>
    <mergeCell ref="AO13:AO14"/>
    <mergeCell ref="AI13:AI14"/>
    <mergeCell ref="AJ13:AJ14"/>
    <mergeCell ref="AK13:AK14"/>
    <mergeCell ref="B11:B14"/>
    <mergeCell ref="C11:C14"/>
    <mergeCell ref="D11:D14"/>
    <mergeCell ref="E11:E14"/>
    <mergeCell ref="Y9:Y10"/>
    <mergeCell ref="Z9:Z10"/>
    <mergeCell ref="AA9:AA10"/>
    <mergeCell ref="J9:J10"/>
    <mergeCell ref="K9:K10"/>
    <mergeCell ref="X11:X14"/>
    <mergeCell ref="V13:W13"/>
    <mergeCell ref="N11:W12"/>
    <mergeCell ref="H11:H14"/>
    <mergeCell ref="A15:A17"/>
    <mergeCell ref="B15:B17"/>
    <mergeCell ref="C15:C17"/>
    <mergeCell ref="D15:D17"/>
    <mergeCell ref="E15:E17"/>
    <mergeCell ref="B21:B33"/>
    <mergeCell ref="B7:AT7"/>
    <mergeCell ref="B5:AT5"/>
    <mergeCell ref="B6:K6"/>
    <mergeCell ref="C8:AT8"/>
    <mergeCell ref="A9:A10"/>
    <mergeCell ref="B9:B10"/>
    <mergeCell ref="C9:C10"/>
    <mergeCell ref="D9:D10"/>
    <mergeCell ref="E9:E10"/>
    <mergeCell ref="F9:F10"/>
    <mergeCell ref="G9:G10"/>
    <mergeCell ref="H9:H10"/>
    <mergeCell ref="I9:I10"/>
    <mergeCell ref="AP9:AP10"/>
    <mergeCell ref="AQ9:AT9"/>
    <mergeCell ref="AQ10:AT10"/>
    <mergeCell ref="AD9:AO10"/>
    <mergeCell ref="A11:A14"/>
    <mergeCell ref="AB15:AB17"/>
    <mergeCell ref="AC15:AC17"/>
    <mergeCell ref="K15:K17"/>
    <mergeCell ref="L15:L17"/>
    <mergeCell ref="M15:M17"/>
    <mergeCell ref="N15:W15"/>
    <mergeCell ref="X15:X17"/>
    <mergeCell ref="F15:F17"/>
    <mergeCell ref="G15:G17"/>
    <mergeCell ref="H15:H17"/>
    <mergeCell ref="I15:I17"/>
    <mergeCell ref="J15:J17"/>
    <mergeCell ref="A18:A20"/>
    <mergeCell ref="B18:B20"/>
    <mergeCell ref="C18:C20"/>
    <mergeCell ref="D18:D20"/>
    <mergeCell ref="E18:E20"/>
    <mergeCell ref="AD15:AO15"/>
    <mergeCell ref="AP15:AP17"/>
    <mergeCell ref="AQ15:AT15"/>
    <mergeCell ref="N16:N17"/>
    <mergeCell ref="O16:O17"/>
    <mergeCell ref="P16:Q16"/>
    <mergeCell ref="R16:S16"/>
    <mergeCell ref="T16:U16"/>
    <mergeCell ref="V16:W16"/>
    <mergeCell ref="AD16:AF16"/>
    <mergeCell ref="AG16:AI16"/>
    <mergeCell ref="AJ16:AL16"/>
    <mergeCell ref="AM16:AO16"/>
    <mergeCell ref="AQ16:AQ17"/>
    <mergeCell ref="AR16:AS16"/>
    <mergeCell ref="AT16:AT17"/>
    <mergeCell ref="Y15:Y17"/>
    <mergeCell ref="Z15:Z17"/>
    <mergeCell ref="AA15:AA17"/>
    <mergeCell ref="AB18:AB20"/>
    <mergeCell ref="AC18:AC20"/>
    <mergeCell ref="K18:K20"/>
    <mergeCell ref="L18:L20"/>
    <mergeCell ref="M18:M20"/>
    <mergeCell ref="N18:W18"/>
    <mergeCell ref="X18:X20"/>
    <mergeCell ref="F18:F20"/>
    <mergeCell ref="G18:G20"/>
    <mergeCell ref="H18:H20"/>
    <mergeCell ref="I18:I20"/>
    <mergeCell ref="J18:J20"/>
    <mergeCell ref="A1:AT1"/>
    <mergeCell ref="A2:AT2"/>
    <mergeCell ref="A4:AT4"/>
    <mergeCell ref="L39:N39"/>
    <mergeCell ref="L40:N40"/>
    <mergeCell ref="AD18:AO18"/>
    <mergeCell ref="AP18:AP20"/>
    <mergeCell ref="AQ18:AT18"/>
    <mergeCell ref="N19:N20"/>
    <mergeCell ref="O19:O20"/>
    <mergeCell ref="P19:Q19"/>
    <mergeCell ref="R19:S19"/>
    <mergeCell ref="T19:U19"/>
    <mergeCell ref="V19:W19"/>
    <mergeCell ref="AD19:AF19"/>
    <mergeCell ref="AG19:AI19"/>
    <mergeCell ref="AJ19:AL19"/>
    <mergeCell ref="AM19:AO19"/>
    <mergeCell ref="AQ19:AQ20"/>
    <mergeCell ref="AR19:AS19"/>
    <mergeCell ref="AT19:AT20"/>
    <mergeCell ref="Y18:Y20"/>
    <mergeCell ref="Z18:Z20"/>
    <mergeCell ref="AA18:AA20"/>
  </mergeCells>
  <dataValidations count="27">
    <dataValidation allowBlank="1" showInputMessage="1" showErrorMessage="1" promptTitle="Acciones de mitigación:" prompt="Incluya acciones de prevención para la reducción de ocurrencia de riesgos" sqref="AT11:AT14 AT16 AT19"/>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2:AS14 AS17 AS20"/>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2:AR14 AR17 AR20"/>
    <dataValidation allowBlank="1" showInputMessage="1" showErrorMessage="1" promptTitle="Calificación:" prompt="Riesgos que pueden suscitar a la hora de desarrollar las acciones encaminadas a cumpllir con los productos y resultados definidos." sqref="AR11:AS11 AR16 AR19"/>
    <dataValidation allowBlank="1" showInputMessage="1" showErrorMessage="1" promptTitle="Riesgo Asociado:" prompt="Incluya aqui la probabilidad de ocurrencia de un evento que pueda entorpecer la realización del producto" sqref="AQ11:AQ14 AQ16 AQ19"/>
    <dataValidation allowBlank="1" showInputMessage="1" showErrorMessage="1" promptTitle="Meta:" prompt="Constituye la expresión concreta y cuantificable de los productos previamente definidos. " sqref="N11:O11 N15 N18"/>
    <dataValidation allowBlank="1" showInputMessage="1" showErrorMessage="1" promptTitle="Cronograma:" prompt="Esquema básico donde se distribuye y organiza en forma de secuencia temporal el periodo en el que se debe dar cuenta el logro de las metas. " sqref="AD11:AO11 AD15:AO15 AD18:AO18"/>
    <dataValidation allowBlank="1" showInputMessage="1" showErrorMessage="1" promptTitle="Trimestre 1:" prompt="Enero, Febrero, Marzo_x000a_" sqref="AD12:AF12 AD16:AF16 AD19:AF19"/>
    <dataValidation allowBlank="1" showInputMessage="1" showErrorMessage="1" promptTitle="Trimestre 2:" prompt="Abril, Mayo, Junio" sqref="AG12:AI12 AG16:AI16 AG19:AI19"/>
    <dataValidation allowBlank="1" showInputMessage="1" showErrorMessage="1" promptTitle="Trimestre 4:" prompt="Julio, Agosto, Septiembre" sqref="AJ12:AL12 AJ16:AL16 AJ19:AL19"/>
    <dataValidation allowBlank="1" showInputMessage="1" showErrorMessage="1" promptTitle="Trimestre 4:" prompt="Octubre, Noviembre, Diciembre" sqref="AM12:AO12 AM16:AO16 AM19:AO19"/>
    <dataValidation allowBlank="1" showInputMessage="1" showErrorMessage="1" promptTitle="Actividades generales: " prompt="Contemple en este espacio, las principales actividades que deberán ser realizadas para el cumplimiento del producto._x000a_" sqref="AC11 AC15 AB11:AB20 AC18"/>
    <dataValidation allowBlank="1" showInputMessage="1" showErrorMessage="1" promptTitle="Responsable(s) Solidario(s):" prompt="Incluya los responsables que están involucrados con el logro del producto_x000a_" sqref="AA11:AA20"/>
    <dataValidation allowBlank="1" showInputMessage="1" showErrorMessage="1" promptTitle="Responsable Primario:" prompt="Incluya los responsables directos del logro del producto_x000a_" sqref="Z11:Z20"/>
    <dataValidation allowBlank="1" showInputMessage="1" showErrorMessage="1" promptTitle="Medio de verificación:" prompt="Especifique aquí las evidencias concretas que darán cuenta del logro del producto y de las metas establecidas en el plan." sqref="Y11:Y20"/>
    <dataValidation allowBlank="1" showInputMessage="1" showErrorMessage="1" promptTitle="Resultado:" prompt="Indique el resultado del PEI " sqref="A11 C11:D11 A15 C15:D15 A18 C18:D18"/>
    <dataValidation allowBlank="1" showInputMessage="1" showErrorMessage="1" promptTitle="Indicador del producto:" prompt="Es una herramienta de medición del producto. Sólo mide, no opina." sqref="L11:L20"/>
    <dataValidation allowBlank="1" showInputMessage="1" showErrorMessage="1" promptTitle="Resultado Estratégico:" prompt="Según la apuesta estratégica del PEI que corresponda al área, incluir los resultados estratégicos para el año 2016." sqref="E11:E20"/>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11:H11 G15:H15 F11:F20 G18:H18"/>
    <dataValidation allowBlank="1" showInputMessage="1" showErrorMessage="1" promptTitle="Producto:" prompt="Son bienes y/o servicios que se estarán ejecutando desde el área organizacional, tomando como referencia las operaciones plasmadas en el PEI. " sqref="I11:I20"/>
    <dataValidation allowBlank="1" showInputMessage="1" showErrorMessage="1" promptTitle="Descripción del producto: " prompt="Breve detalle del producto." sqref="J11:J20"/>
    <dataValidation allowBlank="1" showInputMessage="1" showErrorMessage="1" promptTitle="Beneficiario:" prompt="Persona o entidad a quien va dirigido el producto. " sqref="K11:K20"/>
    <dataValidation allowBlank="1" showInputMessage="1" showErrorMessage="1" promptTitle="Línea base:" prompt="Valor presente del producto._x000a__x000a__x000a_" sqref="M11:M20"/>
    <dataValidation allowBlank="1" showInputMessage="1" showErrorMessage="1" promptTitle="Meta" prompt="Expresión concreta y cuantificable de los logros del producto que se planea alcanzar en cada trimestre del año._x000a_" sqref="V13 R13 O13:P13 T13 N13:N14 V16 R16 T16 N16:P16 V19 R19 T19 N19:P19"/>
    <dataValidation allowBlank="1" showInputMessage="1" showErrorMessage="1" promptTitle="Meta 1er trimestre" prompt="Expresión concreta y cuantificable de los logros del producto que se planea alcanzar en el primer trimestre del año._x000a_" sqref="S14 U14 W14 Q14 S17 U17 W17 Q17 Q20 S20 U20 W20"/>
    <dataValidation allowBlank="1" showInputMessage="1" showErrorMessage="1" promptTitle="Resultado esperado del producto" prompt="Indique qué se espera alcanzar con el logro del producto" sqref="X11:X20"/>
    <dataValidation allowBlank="1" showInputMessage="1" showErrorMessage="1" prompt="Incluir aqui apuesta dependiente del área estratégica del PEI_x000a_" sqref="C8"/>
  </dataValidations>
  <pageMargins left="0.23622047244094491" right="0.23622047244094491" top="0.74803149606299213" bottom="0.74803149606299213" header="0.31496062992125984" footer="0.31496062992125984"/>
  <pageSetup paperSize="8"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view="pageBreakPreview" zoomScale="30" zoomScaleNormal="20" zoomScaleSheetLayoutView="30" workbookViewId="0">
      <selection activeCell="A24" sqref="A24:XFD27"/>
    </sheetView>
  </sheetViews>
  <sheetFormatPr baseColWidth="10" defaultColWidth="11.42578125" defaultRowHeight="15" x14ac:dyDescent="0.25"/>
  <cols>
    <col min="1" max="1" width="26.42578125" bestFit="1" customWidth="1"/>
    <col min="2" max="2" width="22.28515625" customWidth="1"/>
    <col min="3" max="3" width="19.5703125" customWidth="1"/>
    <col min="4" max="4" width="19.7109375" customWidth="1"/>
    <col min="5" max="5" width="46.7109375" style="4" customWidth="1"/>
    <col min="6" max="8" width="11.42578125" hidden="1" customWidth="1"/>
    <col min="9" max="10" width="28.7109375" customWidth="1"/>
    <col min="11" max="11" width="19" customWidth="1"/>
    <col min="12" max="23" width="11.42578125" customWidth="1"/>
    <col min="24" max="24" width="28.5703125" customWidth="1"/>
    <col min="25" max="25" width="22.42578125" customWidth="1"/>
    <col min="26" max="26" width="22.28515625" style="9" bestFit="1" customWidth="1"/>
    <col min="27" max="27" width="27.140625" style="9" customWidth="1"/>
    <col min="28" max="28" width="27.5703125" customWidth="1"/>
    <col min="29" max="29" width="27.5703125" hidden="1" customWidth="1"/>
    <col min="30" max="30" width="2.42578125" bestFit="1" customWidth="1"/>
    <col min="31" max="31" width="2.28515625" bestFit="1" customWidth="1"/>
    <col min="32" max="32" width="3.28515625" bestFit="1" customWidth="1"/>
    <col min="33" max="33" width="2.5703125" bestFit="1" customWidth="1"/>
    <col min="34" max="34" width="3.28515625" bestFit="1" customWidth="1"/>
    <col min="35" max="36" width="2.140625" bestFit="1" customWidth="1"/>
    <col min="37" max="37" width="2.5703125" bestFit="1" customWidth="1"/>
    <col min="38" max="38" width="2.28515625" bestFit="1" customWidth="1"/>
    <col min="39" max="41" width="2.7109375" bestFit="1" customWidth="1"/>
    <col min="42" max="42" width="25.5703125" customWidth="1"/>
    <col min="43" max="43" width="16.85546875" customWidth="1"/>
    <col min="44" max="45" width="13.7109375" customWidth="1"/>
    <col min="46" max="46" width="25.7109375" customWidth="1"/>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175" customFormat="1" ht="18.75" x14ac:dyDescent="0.25">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175" customFormat="1" ht="18.75" customHeight="1" x14ac:dyDescent="0.25">
      <c r="A6" s="56" t="s">
        <v>89</v>
      </c>
      <c r="B6" s="217" t="s">
        <v>196</v>
      </c>
      <c r="C6" s="217"/>
      <c r="D6" s="217"/>
      <c r="E6" s="217"/>
      <c r="F6" s="217"/>
      <c r="G6" s="217"/>
      <c r="H6" s="217"/>
      <c r="I6" s="217"/>
      <c r="J6" s="217"/>
      <c r="K6" s="217"/>
      <c r="L6" s="57"/>
      <c r="M6" s="57"/>
      <c r="N6" s="57"/>
      <c r="O6" s="57"/>
      <c r="P6" s="57"/>
      <c r="Q6" s="57"/>
      <c r="R6" s="57"/>
      <c r="S6" s="57"/>
      <c r="T6" s="57"/>
      <c r="U6" s="57"/>
      <c r="V6" s="57"/>
      <c r="W6" s="57"/>
      <c r="X6" s="57"/>
      <c r="Y6" s="57"/>
      <c r="Z6" s="58"/>
      <c r="AA6" s="58"/>
      <c r="AB6" s="57"/>
      <c r="AC6" s="57"/>
      <c r="AD6" s="57"/>
      <c r="AE6" s="57"/>
      <c r="AF6" s="57"/>
      <c r="AG6" s="57"/>
      <c r="AH6" s="57"/>
      <c r="AI6" s="57"/>
      <c r="AJ6" s="57"/>
      <c r="AK6" s="57"/>
      <c r="AL6" s="57"/>
      <c r="AM6" s="57"/>
      <c r="AN6" s="57"/>
      <c r="AO6" s="57"/>
      <c r="AP6" s="57"/>
      <c r="AQ6" s="57"/>
      <c r="AR6" s="57"/>
      <c r="AS6" s="57"/>
      <c r="AT6" s="57"/>
    </row>
    <row r="7" spans="1:46" s="175" customFormat="1" ht="18.75" x14ac:dyDescent="0.25">
      <c r="A7" s="56" t="s">
        <v>90</v>
      </c>
      <c r="B7" s="217" t="s">
        <v>189</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46.5" x14ac:dyDescent="0.25">
      <c r="A8" s="174" t="s">
        <v>4</v>
      </c>
      <c r="B8" s="172"/>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row>
    <row r="9" spans="1:46" s="6" customFormat="1" ht="15" customHeight="1" x14ac:dyDescent="0.25">
      <c r="A9" s="196" t="s">
        <v>83</v>
      </c>
      <c r="B9" s="196" t="s">
        <v>6</v>
      </c>
      <c r="C9" s="250" t="s">
        <v>7</v>
      </c>
      <c r="D9" s="250" t="s">
        <v>8</v>
      </c>
      <c r="E9" s="250" t="s">
        <v>163</v>
      </c>
      <c r="F9" s="250" t="s">
        <v>9</v>
      </c>
      <c r="G9" s="250" t="s">
        <v>10</v>
      </c>
      <c r="H9" s="250" t="s">
        <v>11</v>
      </c>
      <c r="I9" s="250" t="s">
        <v>12</v>
      </c>
      <c r="J9" s="250" t="s">
        <v>92</v>
      </c>
      <c r="K9" s="250" t="s">
        <v>13</v>
      </c>
      <c r="L9" s="250" t="s">
        <v>93</v>
      </c>
      <c r="M9" s="250" t="s">
        <v>94</v>
      </c>
      <c r="N9" s="250" t="s">
        <v>14</v>
      </c>
      <c r="O9" s="250"/>
      <c r="P9" s="250"/>
      <c r="Q9" s="250"/>
      <c r="R9" s="250"/>
      <c r="S9" s="250"/>
      <c r="T9" s="250"/>
      <c r="U9" s="250"/>
      <c r="V9" s="250"/>
      <c r="W9" s="250"/>
      <c r="X9" s="267" t="s">
        <v>95</v>
      </c>
      <c r="Y9" s="250" t="s">
        <v>102</v>
      </c>
      <c r="Z9" s="250" t="s">
        <v>15</v>
      </c>
      <c r="AA9" s="250" t="s">
        <v>16</v>
      </c>
      <c r="AB9" s="250" t="s">
        <v>101</v>
      </c>
      <c r="AC9" s="250" t="s">
        <v>241</v>
      </c>
      <c r="AD9" s="250" t="s">
        <v>17</v>
      </c>
      <c r="AE9" s="250"/>
      <c r="AF9" s="250"/>
      <c r="AG9" s="250"/>
      <c r="AH9" s="250"/>
      <c r="AI9" s="250"/>
      <c r="AJ9" s="250"/>
      <c r="AK9" s="250"/>
      <c r="AL9" s="250"/>
      <c r="AM9" s="250"/>
      <c r="AN9" s="250"/>
      <c r="AO9" s="250"/>
      <c r="AP9" s="250" t="s">
        <v>111</v>
      </c>
      <c r="AQ9" s="224" t="s">
        <v>5</v>
      </c>
      <c r="AR9" s="224"/>
      <c r="AS9" s="224"/>
      <c r="AT9" s="224"/>
    </row>
    <row r="10" spans="1:46" s="6" customFormat="1" ht="33.75" customHeight="1" x14ac:dyDescent="0.25">
      <c r="A10" s="196"/>
      <c r="B10" s="196"/>
      <c r="C10" s="196"/>
      <c r="D10" s="196"/>
      <c r="E10" s="196"/>
      <c r="F10" s="196"/>
      <c r="G10" s="196"/>
      <c r="H10" s="196"/>
      <c r="I10" s="196"/>
      <c r="J10" s="196"/>
      <c r="K10" s="196"/>
      <c r="L10" s="196"/>
      <c r="M10" s="196"/>
      <c r="N10" s="196" t="s">
        <v>25</v>
      </c>
      <c r="O10" s="258" t="s">
        <v>109</v>
      </c>
      <c r="P10" s="196" t="s">
        <v>26</v>
      </c>
      <c r="Q10" s="196"/>
      <c r="R10" s="196" t="s">
        <v>27</v>
      </c>
      <c r="S10" s="196"/>
      <c r="T10" s="196" t="s">
        <v>28</v>
      </c>
      <c r="U10" s="196"/>
      <c r="V10" s="196" t="s">
        <v>29</v>
      </c>
      <c r="W10" s="196"/>
      <c r="X10" s="268"/>
      <c r="Y10" s="196"/>
      <c r="Z10" s="196"/>
      <c r="AA10" s="196"/>
      <c r="AB10" s="196"/>
      <c r="AC10" s="196"/>
      <c r="AD10" s="199" t="s">
        <v>19</v>
      </c>
      <c r="AE10" s="199"/>
      <c r="AF10" s="199"/>
      <c r="AG10" s="199" t="s">
        <v>20</v>
      </c>
      <c r="AH10" s="199"/>
      <c r="AI10" s="199"/>
      <c r="AJ10" s="199" t="s">
        <v>21</v>
      </c>
      <c r="AK10" s="199"/>
      <c r="AL10" s="199"/>
      <c r="AM10" s="199" t="s">
        <v>22</v>
      </c>
      <c r="AN10" s="199"/>
      <c r="AO10" s="199"/>
      <c r="AP10" s="196"/>
      <c r="AQ10" s="196" t="s">
        <v>18</v>
      </c>
      <c r="AR10" s="196" t="s">
        <v>103</v>
      </c>
      <c r="AS10" s="196"/>
      <c r="AT10" s="196" t="s">
        <v>104</v>
      </c>
    </row>
    <row r="11" spans="1:46" s="65" customFormat="1" ht="30.75" customHeight="1" x14ac:dyDescent="0.25">
      <c r="A11" s="196"/>
      <c r="B11" s="196"/>
      <c r="C11" s="196"/>
      <c r="D11" s="196"/>
      <c r="E11" s="196"/>
      <c r="F11" s="196"/>
      <c r="G11" s="196"/>
      <c r="H11" s="196"/>
      <c r="I11" s="196"/>
      <c r="J11" s="196"/>
      <c r="K11" s="196"/>
      <c r="L11" s="196"/>
      <c r="M11" s="196"/>
      <c r="N11" s="196"/>
      <c r="O11" s="258"/>
      <c r="P11" s="182" t="s">
        <v>110</v>
      </c>
      <c r="Q11" s="182" t="s">
        <v>39</v>
      </c>
      <c r="R11" s="182" t="s">
        <v>110</v>
      </c>
      <c r="S11" s="182" t="s">
        <v>39</v>
      </c>
      <c r="T11" s="182" t="s">
        <v>110</v>
      </c>
      <c r="U11" s="182" t="s">
        <v>39</v>
      </c>
      <c r="V11" s="182" t="s">
        <v>110</v>
      </c>
      <c r="W11" s="182" t="s">
        <v>39</v>
      </c>
      <c r="X11" s="268"/>
      <c r="Y11" s="196"/>
      <c r="Z11" s="196"/>
      <c r="AA11" s="196"/>
      <c r="AB11" s="196"/>
      <c r="AC11" s="196"/>
      <c r="AD11" s="22" t="s">
        <v>30</v>
      </c>
      <c r="AE11" s="22" t="s">
        <v>31</v>
      </c>
      <c r="AF11" s="22" t="s">
        <v>32</v>
      </c>
      <c r="AG11" s="22" t="s">
        <v>33</v>
      </c>
      <c r="AH11" s="22" t="s">
        <v>32</v>
      </c>
      <c r="AI11" s="22" t="s">
        <v>34</v>
      </c>
      <c r="AJ11" s="22" t="s">
        <v>34</v>
      </c>
      <c r="AK11" s="22" t="s">
        <v>33</v>
      </c>
      <c r="AL11" s="22" t="s">
        <v>35</v>
      </c>
      <c r="AM11" s="22" t="s">
        <v>36</v>
      </c>
      <c r="AN11" s="22" t="s">
        <v>37</v>
      </c>
      <c r="AO11" s="22" t="s">
        <v>38</v>
      </c>
      <c r="AP11" s="196"/>
      <c r="AQ11" s="196"/>
      <c r="AR11" s="19" t="s">
        <v>23</v>
      </c>
      <c r="AS11" s="19" t="s">
        <v>24</v>
      </c>
      <c r="AT11" s="196"/>
    </row>
    <row r="12" spans="1:46" ht="75" customHeight="1" x14ac:dyDescent="0.25">
      <c r="A12" s="232" t="s">
        <v>240</v>
      </c>
      <c r="B12" s="254" t="s">
        <v>270</v>
      </c>
      <c r="C12" s="232" t="s">
        <v>188</v>
      </c>
      <c r="D12" s="232" t="s">
        <v>177</v>
      </c>
      <c r="E12" s="61" t="s">
        <v>176</v>
      </c>
      <c r="F12" s="107"/>
      <c r="G12" s="107"/>
      <c r="H12" s="107"/>
      <c r="I12" s="109" t="s">
        <v>670</v>
      </c>
      <c r="J12" s="109" t="s">
        <v>671</v>
      </c>
      <c r="K12" s="155" t="s">
        <v>672</v>
      </c>
      <c r="L12" s="155" t="s">
        <v>673</v>
      </c>
      <c r="M12" s="155"/>
      <c r="N12" s="183">
        <v>0.3</v>
      </c>
      <c r="O12" s="155"/>
      <c r="P12" s="155"/>
      <c r="Q12" s="155"/>
      <c r="R12" s="155"/>
      <c r="S12" s="155"/>
      <c r="T12" s="155"/>
      <c r="U12" s="155"/>
      <c r="V12" s="155"/>
      <c r="W12" s="155"/>
      <c r="X12" s="109" t="s">
        <v>670</v>
      </c>
      <c r="Y12" s="109" t="s">
        <v>673</v>
      </c>
      <c r="Z12" s="155" t="s">
        <v>251</v>
      </c>
      <c r="AA12" s="155" t="s">
        <v>246</v>
      </c>
      <c r="AB12" s="109"/>
      <c r="AC12" s="109"/>
      <c r="AD12" s="109"/>
      <c r="AE12" s="109"/>
      <c r="AF12" s="109"/>
      <c r="AG12" s="109"/>
      <c r="AH12" s="109"/>
      <c r="AI12" s="109"/>
      <c r="AJ12" s="109"/>
      <c r="AK12" s="109"/>
      <c r="AL12" s="109"/>
      <c r="AM12" s="109"/>
      <c r="AN12" s="109"/>
      <c r="AO12" s="109"/>
      <c r="AP12" s="109"/>
      <c r="AQ12" s="109"/>
      <c r="AR12" s="109"/>
      <c r="AS12" s="109"/>
      <c r="AT12" s="109"/>
    </row>
    <row r="13" spans="1:46" ht="141.75" x14ac:dyDescent="0.25">
      <c r="A13" s="232"/>
      <c r="B13" s="254"/>
      <c r="C13" s="232"/>
      <c r="D13" s="232"/>
      <c r="E13" s="61" t="s">
        <v>178</v>
      </c>
      <c r="F13" s="107"/>
      <c r="G13" s="107"/>
      <c r="H13" s="107"/>
      <c r="I13" s="109" t="s">
        <v>683</v>
      </c>
      <c r="J13" s="109" t="s">
        <v>675</v>
      </c>
      <c r="K13" s="155" t="s">
        <v>676</v>
      </c>
      <c r="L13" s="155" t="s">
        <v>677</v>
      </c>
      <c r="M13" s="155"/>
      <c r="N13" s="183">
        <v>0.6</v>
      </c>
      <c r="O13" s="155"/>
      <c r="P13" s="155"/>
      <c r="Q13" s="155"/>
      <c r="R13" s="155"/>
      <c r="S13" s="155"/>
      <c r="T13" s="155"/>
      <c r="U13" s="155"/>
      <c r="V13" s="155"/>
      <c r="W13" s="155"/>
      <c r="X13" s="109" t="s">
        <v>674</v>
      </c>
      <c r="Y13" s="109" t="s">
        <v>678</v>
      </c>
      <c r="Z13" s="155" t="s">
        <v>251</v>
      </c>
      <c r="AA13" s="155" t="s">
        <v>246</v>
      </c>
      <c r="AB13" s="109"/>
      <c r="AC13" s="109"/>
      <c r="AD13" s="109"/>
      <c r="AE13" s="109"/>
      <c r="AF13" s="109"/>
      <c r="AG13" s="109"/>
      <c r="AH13" s="109"/>
      <c r="AI13" s="109"/>
      <c r="AJ13" s="109"/>
      <c r="AK13" s="109"/>
      <c r="AL13" s="109"/>
      <c r="AM13" s="109"/>
      <c r="AN13" s="109"/>
      <c r="AO13" s="109"/>
      <c r="AP13" s="109"/>
      <c r="AQ13" s="109"/>
      <c r="AR13" s="109"/>
      <c r="AS13" s="109"/>
      <c r="AT13" s="109"/>
    </row>
    <row r="14" spans="1:46" ht="63" x14ac:dyDescent="0.25">
      <c r="A14" s="232"/>
      <c r="B14" s="254"/>
      <c r="C14" s="232"/>
      <c r="D14" s="232"/>
      <c r="E14" s="61" t="s">
        <v>179</v>
      </c>
      <c r="F14" s="107"/>
      <c r="G14" s="107"/>
      <c r="H14" s="107"/>
      <c r="I14" s="109" t="s">
        <v>679</v>
      </c>
      <c r="J14" s="109" t="s">
        <v>680</v>
      </c>
      <c r="K14" s="155" t="s">
        <v>676</v>
      </c>
      <c r="L14" s="155" t="s">
        <v>681</v>
      </c>
      <c r="M14" s="155"/>
      <c r="N14" s="183">
        <v>0.85</v>
      </c>
      <c r="O14" s="155"/>
      <c r="P14" s="155"/>
      <c r="Q14" s="155"/>
      <c r="R14" s="155"/>
      <c r="S14" s="155"/>
      <c r="T14" s="155"/>
      <c r="U14" s="155"/>
      <c r="V14" s="155"/>
      <c r="W14" s="155"/>
      <c r="X14" s="109" t="s">
        <v>682</v>
      </c>
      <c r="Y14" s="109" t="s">
        <v>678</v>
      </c>
      <c r="Z14" s="155" t="s">
        <v>251</v>
      </c>
      <c r="AA14" s="155" t="s">
        <v>246</v>
      </c>
      <c r="AB14" s="109"/>
      <c r="AC14" s="109"/>
      <c r="AD14" s="109"/>
      <c r="AE14" s="109"/>
      <c r="AF14" s="109"/>
      <c r="AG14" s="109"/>
      <c r="AH14" s="109"/>
      <c r="AI14" s="109"/>
      <c r="AJ14" s="109"/>
      <c r="AK14" s="109"/>
      <c r="AL14" s="109"/>
      <c r="AM14" s="109"/>
      <c r="AN14" s="109"/>
      <c r="AO14" s="109"/>
      <c r="AP14" s="109"/>
      <c r="AQ14" s="109"/>
      <c r="AR14" s="109"/>
      <c r="AS14" s="109"/>
      <c r="AT14" s="109"/>
    </row>
    <row r="15" spans="1:46" s="17" customFormat="1" ht="120" x14ac:dyDescent="0.25">
      <c r="A15" s="232"/>
      <c r="B15" s="254"/>
      <c r="C15" s="232"/>
      <c r="D15" s="232" t="s">
        <v>186</v>
      </c>
      <c r="E15" s="61" t="s">
        <v>180</v>
      </c>
      <c r="F15" s="110"/>
      <c r="G15" s="110"/>
      <c r="H15" s="110"/>
      <c r="I15" s="110" t="s">
        <v>303</v>
      </c>
      <c r="J15" s="110" t="s">
        <v>304</v>
      </c>
      <c r="K15" s="108" t="s">
        <v>48</v>
      </c>
      <c r="L15" s="108" t="s">
        <v>122</v>
      </c>
      <c r="M15" s="108">
        <v>0</v>
      </c>
      <c r="N15" s="108">
        <v>1</v>
      </c>
      <c r="O15" s="108"/>
      <c r="P15" s="108"/>
      <c r="Q15" s="108">
        <v>0.34</v>
      </c>
      <c r="R15" s="108"/>
      <c r="S15" s="108">
        <v>0.3</v>
      </c>
      <c r="T15" s="108"/>
      <c r="U15" s="108">
        <v>0.3</v>
      </c>
      <c r="V15" s="108"/>
      <c r="W15" s="108">
        <v>0.06</v>
      </c>
      <c r="X15" s="110" t="s">
        <v>305</v>
      </c>
      <c r="Y15" s="110" t="s">
        <v>306</v>
      </c>
      <c r="Z15" s="61" t="s">
        <v>257</v>
      </c>
      <c r="AA15" s="61" t="s">
        <v>245</v>
      </c>
      <c r="AB15" s="110" t="s">
        <v>307</v>
      </c>
      <c r="AC15" s="110"/>
      <c r="AD15" s="110"/>
      <c r="AE15" s="110">
        <v>1</v>
      </c>
      <c r="AF15" s="110">
        <v>2</v>
      </c>
      <c r="AG15" s="110"/>
      <c r="AH15" s="110">
        <v>3</v>
      </c>
      <c r="AI15" s="110"/>
      <c r="AJ15" s="110">
        <v>4</v>
      </c>
      <c r="AK15" s="110"/>
      <c r="AL15" s="110"/>
      <c r="AM15" s="110"/>
      <c r="AN15" s="110"/>
      <c r="AO15" s="110"/>
      <c r="AP15" s="110"/>
      <c r="AQ15" s="110" t="s">
        <v>308</v>
      </c>
      <c r="AR15" s="110" t="s">
        <v>43</v>
      </c>
      <c r="AS15" s="110" t="s">
        <v>140</v>
      </c>
      <c r="AT15" s="110" t="s">
        <v>309</v>
      </c>
    </row>
    <row r="16" spans="1:46" ht="30" hidden="1" x14ac:dyDescent="0.25">
      <c r="A16" s="232"/>
      <c r="B16" s="254"/>
      <c r="C16" s="232"/>
      <c r="D16" s="232"/>
      <c r="E16" s="61" t="s">
        <v>181</v>
      </c>
      <c r="F16" s="107"/>
      <c r="G16" s="107"/>
      <c r="H16" s="107"/>
      <c r="I16" s="107"/>
      <c r="J16" s="107"/>
      <c r="K16" s="184"/>
      <c r="L16" s="184"/>
      <c r="M16" s="184"/>
      <c r="N16" s="184"/>
      <c r="O16" s="184"/>
      <c r="P16" s="184"/>
      <c r="Q16" s="184"/>
      <c r="R16" s="184"/>
      <c r="S16" s="184"/>
      <c r="T16" s="184"/>
      <c r="U16" s="184"/>
      <c r="V16" s="184"/>
      <c r="W16" s="184"/>
      <c r="X16" s="107"/>
      <c r="Y16" s="107"/>
      <c r="Z16" s="63" t="s">
        <v>251</v>
      </c>
      <c r="AA16" s="63" t="s">
        <v>257</v>
      </c>
      <c r="AB16" s="107"/>
      <c r="AC16" s="107"/>
      <c r="AD16" s="107"/>
      <c r="AE16" s="107"/>
      <c r="AF16" s="107"/>
      <c r="AG16" s="107"/>
      <c r="AH16" s="107"/>
      <c r="AI16" s="107"/>
      <c r="AJ16" s="107"/>
      <c r="AK16" s="107"/>
      <c r="AL16" s="107"/>
      <c r="AM16" s="107"/>
      <c r="AN16" s="107"/>
      <c r="AO16" s="107"/>
      <c r="AP16" s="107"/>
      <c r="AQ16" s="107"/>
      <c r="AR16" s="107"/>
      <c r="AS16" s="107"/>
      <c r="AT16" s="107"/>
    </row>
    <row r="17" spans="1:46" ht="45" hidden="1" x14ac:dyDescent="0.25">
      <c r="A17" s="232"/>
      <c r="B17" s="254"/>
      <c r="C17" s="232"/>
      <c r="D17" s="232"/>
      <c r="E17" s="61" t="s">
        <v>182</v>
      </c>
      <c r="F17" s="107"/>
      <c r="G17" s="107"/>
      <c r="H17" s="107"/>
      <c r="I17" s="107"/>
      <c r="J17" s="107"/>
      <c r="K17" s="184"/>
      <c r="L17" s="184"/>
      <c r="M17" s="184"/>
      <c r="N17" s="184"/>
      <c r="O17" s="184"/>
      <c r="P17" s="184"/>
      <c r="Q17" s="184"/>
      <c r="R17" s="184"/>
      <c r="S17" s="184"/>
      <c r="T17" s="184"/>
      <c r="U17" s="184"/>
      <c r="V17" s="184"/>
      <c r="W17" s="184"/>
      <c r="X17" s="107"/>
      <c r="Y17" s="107"/>
      <c r="Z17" s="63" t="s">
        <v>91</v>
      </c>
      <c r="AA17" s="63" t="s">
        <v>257</v>
      </c>
      <c r="AB17" s="107"/>
      <c r="AC17" s="107"/>
      <c r="AD17" s="107"/>
      <c r="AE17" s="107"/>
      <c r="AF17" s="107"/>
      <c r="AG17" s="107"/>
      <c r="AH17" s="107"/>
      <c r="AI17" s="107"/>
      <c r="AJ17" s="107"/>
      <c r="AK17" s="107"/>
      <c r="AL17" s="107"/>
      <c r="AM17" s="107"/>
      <c r="AN17" s="107"/>
      <c r="AO17" s="107"/>
      <c r="AP17" s="107"/>
      <c r="AQ17" s="107"/>
      <c r="AR17" s="107"/>
      <c r="AS17" s="107"/>
      <c r="AT17" s="107"/>
    </row>
    <row r="18" spans="1:46" ht="135" x14ac:dyDescent="0.25">
      <c r="A18" s="232"/>
      <c r="B18" s="254"/>
      <c r="C18" s="232"/>
      <c r="D18" s="232"/>
      <c r="E18" s="61" t="s">
        <v>183</v>
      </c>
      <c r="F18" s="107"/>
      <c r="G18" s="107"/>
      <c r="H18" s="107"/>
      <c r="I18" s="103" t="s">
        <v>630</v>
      </c>
      <c r="J18" s="63" t="s">
        <v>631</v>
      </c>
      <c r="K18" s="129" t="s">
        <v>632</v>
      </c>
      <c r="L18" s="134">
        <v>0.2</v>
      </c>
      <c r="M18" s="135">
        <v>10</v>
      </c>
      <c r="N18" s="134">
        <v>1</v>
      </c>
      <c r="O18" s="86"/>
      <c r="P18" s="86"/>
      <c r="Q18" s="86"/>
      <c r="R18" s="86"/>
      <c r="S18" s="86"/>
      <c r="T18" s="86"/>
      <c r="U18" s="86"/>
      <c r="V18" s="86"/>
      <c r="W18" s="67"/>
      <c r="X18" s="61"/>
      <c r="Y18" s="103"/>
      <c r="Z18" s="63" t="s">
        <v>253</v>
      </c>
      <c r="AA18" s="63" t="s">
        <v>257</v>
      </c>
      <c r="AB18" s="61"/>
      <c r="AC18" s="62"/>
      <c r="AD18" s="62"/>
      <c r="AE18" s="62"/>
      <c r="AF18" s="62"/>
      <c r="AG18" s="62"/>
      <c r="AH18" s="62"/>
      <c r="AI18" s="62"/>
      <c r="AJ18" s="62"/>
      <c r="AK18" s="62"/>
      <c r="AL18" s="62"/>
      <c r="AM18" s="62"/>
      <c r="AN18" s="62"/>
      <c r="AO18" s="62"/>
      <c r="AP18" s="136"/>
      <c r="AQ18" s="135"/>
      <c r="AR18" s="137" t="s">
        <v>43</v>
      </c>
      <c r="AS18" s="105" t="s">
        <v>140</v>
      </c>
      <c r="AT18" s="135"/>
    </row>
    <row r="19" spans="1:46" ht="60" customHeight="1" x14ac:dyDescent="0.25">
      <c r="A19" s="232"/>
      <c r="B19" s="254"/>
      <c r="C19" s="232"/>
      <c r="D19" s="266" t="s">
        <v>187</v>
      </c>
      <c r="E19" s="61" t="s">
        <v>184</v>
      </c>
      <c r="F19" s="107"/>
      <c r="G19" s="107"/>
      <c r="H19" s="107"/>
      <c r="I19" s="109" t="s">
        <v>688</v>
      </c>
      <c r="J19" s="109" t="s">
        <v>685</v>
      </c>
      <c r="K19" s="155" t="s">
        <v>676</v>
      </c>
      <c r="L19" s="155" t="s">
        <v>686</v>
      </c>
      <c r="M19" s="155"/>
      <c r="N19" s="155">
        <v>0.75</v>
      </c>
      <c r="O19" s="155"/>
      <c r="P19" s="155"/>
      <c r="Q19" s="155"/>
      <c r="R19" s="155"/>
      <c r="S19" s="155"/>
      <c r="T19" s="155"/>
      <c r="U19" s="155"/>
      <c r="V19" s="155"/>
      <c r="W19" s="155"/>
      <c r="X19" s="109" t="s">
        <v>684</v>
      </c>
      <c r="Y19" s="109" t="s">
        <v>687</v>
      </c>
      <c r="Z19" s="155" t="s">
        <v>251</v>
      </c>
      <c r="AA19" s="155" t="s">
        <v>245</v>
      </c>
      <c r="AB19" s="107"/>
      <c r="AC19" s="107"/>
      <c r="AD19" s="107"/>
      <c r="AE19" s="107"/>
      <c r="AF19" s="107"/>
      <c r="AG19" s="107"/>
      <c r="AH19" s="107"/>
      <c r="AI19" s="107"/>
      <c r="AJ19" s="107"/>
      <c r="AK19" s="107"/>
      <c r="AL19" s="107"/>
      <c r="AM19" s="107"/>
      <c r="AN19" s="107"/>
      <c r="AO19" s="107"/>
      <c r="AP19" s="107"/>
      <c r="AQ19" s="107"/>
      <c r="AR19" s="107"/>
      <c r="AS19" s="107"/>
      <c r="AT19" s="107"/>
    </row>
    <row r="20" spans="1:46" ht="30" hidden="1" x14ac:dyDescent="0.25">
      <c r="A20" s="232"/>
      <c r="B20" s="254"/>
      <c r="C20" s="232"/>
      <c r="D20" s="266"/>
      <c r="E20" s="61" t="s">
        <v>185</v>
      </c>
      <c r="F20" s="107"/>
      <c r="G20" s="107"/>
      <c r="H20" s="107"/>
      <c r="I20" s="107"/>
      <c r="J20" s="107"/>
      <c r="K20" s="184"/>
      <c r="L20" s="184"/>
      <c r="M20" s="184"/>
      <c r="N20" s="184"/>
      <c r="O20" s="184"/>
      <c r="P20" s="184"/>
      <c r="Q20" s="184"/>
      <c r="R20" s="184"/>
      <c r="S20" s="184"/>
      <c r="T20" s="184"/>
      <c r="U20" s="184"/>
      <c r="V20" s="184"/>
      <c r="W20" s="184"/>
      <c r="X20" s="107"/>
      <c r="Y20" s="107"/>
      <c r="Z20" s="63" t="s">
        <v>245</v>
      </c>
      <c r="AA20" s="63" t="s">
        <v>251</v>
      </c>
      <c r="AB20" s="107"/>
      <c r="AC20" s="107"/>
      <c r="AD20" s="107"/>
      <c r="AE20" s="107"/>
      <c r="AF20" s="107"/>
      <c r="AG20" s="107"/>
      <c r="AH20" s="107"/>
      <c r="AI20" s="107"/>
      <c r="AJ20" s="107"/>
      <c r="AK20" s="107"/>
      <c r="AL20" s="107"/>
      <c r="AM20" s="107"/>
      <c r="AN20" s="107"/>
      <c r="AO20" s="107"/>
      <c r="AP20" s="107"/>
      <c r="AQ20" s="107"/>
      <c r="AR20" s="107"/>
      <c r="AS20" s="107"/>
      <c r="AT20" s="107"/>
    </row>
    <row r="23" spans="1:46" x14ac:dyDescent="0.25">
      <c r="B23" s="17"/>
    </row>
    <row r="24" spans="1:46" s="54" customFormat="1" x14ac:dyDescent="0.25">
      <c r="Z24" s="23"/>
      <c r="AA24" s="23"/>
    </row>
    <row r="25" spans="1:46" s="2" customFormat="1" x14ac:dyDescent="0.25">
      <c r="D25" s="3"/>
      <c r="E25" s="4"/>
      <c r="X25" s="3"/>
      <c r="Z25" s="23"/>
      <c r="AA25" s="23"/>
      <c r="AP25" s="97"/>
      <c r="AS25" s="25"/>
    </row>
    <row r="26" spans="1:46" s="2" customFormat="1" x14ac:dyDescent="0.25">
      <c r="D26" s="3"/>
      <c r="E26" s="4"/>
      <c r="L26" s="192" t="s">
        <v>702</v>
      </c>
      <c r="M26" s="192"/>
      <c r="N26" s="192"/>
      <c r="X26" s="3"/>
      <c r="Z26" s="23"/>
      <c r="AA26" s="23"/>
      <c r="AP26" s="97"/>
      <c r="AS26" s="25"/>
    </row>
    <row r="27" spans="1:46" s="2" customFormat="1" x14ac:dyDescent="0.25">
      <c r="D27" s="3"/>
      <c r="E27" s="4"/>
      <c r="L27" s="193" t="s">
        <v>703</v>
      </c>
      <c r="M27" s="193"/>
      <c r="N27" s="193"/>
      <c r="X27" s="3"/>
      <c r="Z27" s="23"/>
      <c r="AA27" s="23"/>
      <c r="AP27" s="97"/>
      <c r="AS27" s="25"/>
    </row>
  </sheetData>
  <mergeCells count="51">
    <mergeCell ref="B7:AT7"/>
    <mergeCell ref="B5:AT5"/>
    <mergeCell ref="B6:K6"/>
    <mergeCell ref="A12:A20"/>
    <mergeCell ref="D19:D20"/>
    <mergeCell ref="X9:X11"/>
    <mergeCell ref="Y9:Y11"/>
    <mergeCell ref="D15:D18"/>
    <mergeCell ref="D12:D14"/>
    <mergeCell ref="C12:C20"/>
    <mergeCell ref="J9:J11"/>
    <mergeCell ref="K9:K11"/>
    <mergeCell ref="L9:L11"/>
    <mergeCell ref="M9:M11"/>
    <mergeCell ref="N9:W9"/>
    <mergeCell ref="B12:B20"/>
    <mergeCell ref="F9:F11"/>
    <mergeCell ref="G9:G11"/>
    <mergeCell ref="H9:H11"/>
    <mergeCell ref="A1:AT1"/>
    <mergeCell ref="A2:AT2"/>
    <mergeCell ref="A4:AT4"/>
    <mergeCell ref="A9:A11"/>
    <mergeCell ref="B9:B11"/>
    <mergeCell ref="C9:C11"/>
    <mergeCell ref="D9:D11"/>
    <mergeCell ref="E9:E11"/>
    <mergeCell ref="AT10:AT11"/>
    <mergeCell ref="Z9:Z11"/>
    <mergeCell ref="AA9:AA11"/>
    <mergeCell ref="AB9:AB11"/>
    <mergeCell ref="AC9:AC11"/>
    <mergeCell ref="AD9:AO9"/>
    <mergeCell ref="I9:I11"/>
    <mergeCell ref="C8:AT8"/>
    <mergeCell ref="L26:N26"/>
    <mergeCell ref="L27:N27"/>
    <mergeCell ref="AP9:AP11"/>
    <mergeCell ref="AQ9:AT9"/>
    <mergeCell ref="N10:N11"/>
    <mergeCell ref="O10:O11"/>
    <mergeCell ref="P10:Q10"/>
    <mergeCell ref="R10:S10"/>
    <mergeCell ref="T10:U10"/>
    <mergeCell ref="V10:W10"/>
    <mergeCell ref="AD10:AF10"/>
    <mergeCell ref="AG10:AI10"/>
    <mergeCell ref="AJ10:AL10"/>
    <mergeCell ref="AM10:AO10"/>
    <mergeCell ref="AQ10:AQ11"/>
    <mergeCell ref="AR10:AS10"/>
  </mergeCells>
  <dataValidations count="29">
    <dataValidation allowBlank="1" showInputMessage="1" showErrorMessage="1" promptTitle="Acciones de mitigación:" prompt="Incluya acciones de prevención para la reducción de ocurrencia de riesgos" sqref="AT10"/>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Riesgo Asociado:" prompt="Incluya aqui la probabilidad de ocurrencia de un evento que pueda entorpecer la realización del producto" sqref="AQ10"/>
    <dataValidation allowBlank="1" showInputMessage="1" showErrorMessage="1" promptTitle="Meta:" prompt="Constituye la expresión concreta y cuantificable de los productos previamente definidos. " sqref="N9"/>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Trimestre 1:" prompt="Enero, Febrero, Marzo_x000a_" sqref="AD10:AF10"/>
    <dataValidation allowBlank="1" showInputMessage="1" showErrorMessage="1" promptTitle="Trimestre 2:" prompt="Abril, Mayo, Junio" sqref="AG10:AI10"/>
    <dataValidation allowBlank="1" showInputMessage="1" showErrorMessage="1" promptTitle="Trimestre 4:" prompt="Julio, Agosto, Septiembre" sqref="AJ10:AL10"/>
    <dataValidation allowBlank="1" showInputMessage="1" showErrorMessage="1" promptTitle="Trimestre 4:" prompt="Octubre, Noviembre, Diciembre" sqref="AM10:AO10"/>
    <dataValidation allowBlank="1" showInputMessage="1" showErrorMessage="1" promptTitle="Actividades generales: " prompt="Contemple en este espacio, las principales actividades que deberán ser realizadas para el cumplimiento del producto._x000a_" sqref="AC9 AB9:AB11"/>
    <dataValidation allowBlank="1" showInputMessage="1" showErrorMessage="1" promptTitle="Resultado:" prompt="Indique el resultado del PEI " sqref="A9 C9:D9"/>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1"/>
    <dataValidation allowBlank="1" showInputMessage="1" showErrorMessage="1" promptTitle="Meta" prompt="Expresión concreta y cuantificable de los logros del producto que se planea alcanzar en cada trimestre del año._x000a_" sqref="V10 R10 T10 N10:P10"/>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Incluir aqui apuesta dependiente del área estratégica del PEI_x000a_" sqref="C8"/>
    <dataValidation type="list" allowBlank="1" showInputMessage="1" showErrorMessage="1" sqref="AR18">
      <formula1>"Remoto, Poco probable, Posible, Probable, Muy probable "</formula1>
    </dataValidation>
    <dataValidation type="list" allowBlank="1" showInputMessage="1" showErrorMessage="1" sqref="AS18">
      <formula1>"Insignificante, Leve, Moderado, Grave, Catastrófico"</formula1>
    </dataValidation>
    <dataValidation allowBlank="1" showInputMessage="1" showErrorMessage="1" promptTitle="Responsable(s) Solidario(s):" prompt="Incluya los responsables que están involucrados con el logro del producto_x000a_" sqref="AA9:AA11"/>
    <dataValidation allowBlank="1" showInputMessage="1" showErrorMessage="1" promptTitle="Responsable Primario:" prompt="Incluya los responsables directos del logro del producto_x000a_" sqref="Z9:Z11"/>
    <dataValidation allowBlank="1" showInputMessage="1" showErrorMessage="1" promptTitle="Medio de verificación:" prompt="Especifique aquí las evidencias concretas que darán cuenta del logro del producto y de las metas establecidas en el plan." sqref="Y9:Y11"/>
    <dataValidation allowBlank="1" showInputMessage="1" showErrorMessage="1" promptTitle="Indicador del producto:" prompt="Es una herramienta de medición del producto. Sólo mide, no opina." sqref="L9:L11"/>
    <dataValidation allowBlank="1" showInputMessage="1" showErrorMessage="1" promptTitle="Resultado Estratégico:" prompt="Según la apuesta estratégica del PEI que corresponda al área, incluir los resultados estratégicos para el año 2016." sqref="E9:E11"/>
    <dataValidation allowBlank="1" showInputMessage="1" showErrorMessage="1" promptTitle="Producto:" prompt="Son bienes y/o servicios que se estarán ejecutando desde el área organizacional, tomando como referencia las operaciones plasmadas en el PEI. " sqref="I9:I11"/>
    <dataValidation allowBlank="1" showInputMessage="1" showErrorMessage="1" promptTitle="Descripción del producto: " prompt="Breve detalle del producto." sqref="J9:J11"/>
    <dataValidation allowBlank="1" showInputMessage="1" showErrorMessage="1" promptTitle="Beneficiario:" prompt="Persona o entidad a quien va dirigido el producto. " sqref="K9:K11"/>
    <dataValidation allowBlank="1" showInputMessage="1" showErrorMessage="1" promptTitle="Línea base:" prompt="Valor presente del producto._x000a__x000a__x000a_" sqref="M9:M11"/>
    <dataValidation allowBlank="1" showInputMessage="1" showErrorMessage="1" promptTitle="Resultado esperado del producto" prompt="Indique qué se espera alcanzar con el logro del producto" sqref="X9:X11"/>
  </dataValidations>
  <pageMargins left="0.7" right="0.7" top="0.75" bottom="0.75" header="0.3" footer="0.3"/>
  <pageSetup paperSize="9" scale="2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2"/>
  <sheetViews>
    <sheetView showGridLines="0" view="pageBreakPreview" zoomScale="20" zoomScaleNormal="10" zoomScaleSheetLayoutView="20" workbookViewId="0">
      <selection activeCell="Y58" sqref="Y58"/>
    </sheetView>
  </sheetViews>
  <sheetFormatPr baseColWidth="10" defaultColWidth="11.42578125" defaultRowHeight="15" x14ac:dyDescent="0.25"/>
  <cols>
    <col min="1" max="1" width="31" style="29" bestFit="1" customWidth="1"/>
    <col min="2" max="2" width="39.42578125" style="29" bestFit="1" customWidth="1"/>
    <col min="3" max="3" width="29.42578125" style="29" bestFit="1" customWidth="1"/>
    <col min="4" max="4" width="33.85546875" style="29" customWidth="1"/>
    <col min="5" max="5" width="43" style="29" bestFit="1" customWidth="1"/>
    <col min="6" max="6" width="18.140625" style="29" hidden="1" customWidth="1"/>
    <col min="7" max="8" width="18.42578125" style="29" hidden="1" customWidth="1"/>
    <col min="9" max="9" width="29.140625" style="29" customWidth="1"/>
    <col min="10" max="10" width="53.28515625" style="29" customWidth="1"/>
    <col min="11" max="11" width="23.42578125" style="53" customWidth="1"/>
    <col min="12" max="12" width="19.5703125" style="29" customWidth="1"/>
    <col min="13" max="13" width="16.7109375" style="29" customWidth="1"/>
    <col min="14" max="14" width="17.7109375" style="29" customWidth="1"/>
    <col min="15" max="15" width="19.7109375" style="29" customWidth="1"/>
    <col min="16" max="16" width="13.5703125" style="29" customWidth="1"/>
    <col min="17" max="17" width="15.42578125" style="29" customWidth="1"/>
    <col min="18" max="18" width="13.5703125" style="29" customWidth="1"/>
    <col min="19" max="19" width="26.7109375" style="29" bestFit="1" customWidth="1"/>
    <col min="20" max="20" width="13.5703125" style="29" customWidth="1"/>
    <col min="21" max="21" width="18.7109375" style="29" bestFit="1" customWidth="1"/>
    <col min="22" max="22" width="13.5703125" style="29" customWidth="1"/>
    <col min="23" max="23" width="12.140625" style="29" customWidth="1"/>
    <col min="24" max="24" width="39.28515625" style="29" customWidth="1"/>
    <col min="25" max="25" width="22.42578125" style="29" customWidth="1"/>
    <col min="26" max="26" width="16.42578125" style="29" customWidth="1"/>
    <col min="27" max="27" width="28.28515625" style="29" customWidth="1"/>
    <col min="28" max="28" width="55.5703125" style="29" bestFit="1" customWidth="1"/>
    <col min="29" max="29" width="70.140625" style="29" hidden="1" customWidth="1"/>
    <col min="30" max="30" width="5.42578125" style="29" customWidth="1"/>
    <col min="31" max="39" width="4.85546875" style="29" customWidth="1"/>
    <col min="40" max="40" width="5.28515625" style="29" customWidth="1"/>
    <col min="41" max="41" width="5.5703125" style="29" customWidth="1"/>
    <col min="42" max="42" width="21.140625" style="29" customWidth="1"/>
    <col min="43" max="43" width="31" style="29" customWidth="1"/>
    <col min="44" max="44" width="13.85546875" style="29" bestFit="1" customWidth="1"/>
    <col min="45" max="45" width="10.28515625" style="29" bestFit="1" customWidth="1"/>
    <col min="46" max="46" width="45.85546875" style="29" customWidth="1"/>
    <col min="47" max="16384" width="11.42578125" style="29"/>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28" customFormat="1" ht="18.75" x14ac:dyDescent="0.3">
      <c r="A5" s="177" t="s">
        <v>3</v>
      </c>
      <c r="B5" s="217" t="s">
        <v>91</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28" customFormat="1" ht="18.75" x14ac:dyDescent="0.3">
      <c r="A6" s="177" t="s">
        <v>89</v>
      </c>
      <c r="B6" s="217" t="s">
        <v>196</v>
      </c>
      <c r="C6" s="217"/>
      <c r="D6" s="217"/>
      <c r="E6" s="217"/>
      <c r="F6" s="217"/>
      <c r="G6" s="217"/>
      <c r="H6" s="217"/>
      <c r="I6" s="217"/>
      <c r="J6" s="217"/>
      <c r="K6" s="21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row>
    <row r="7" spans="1:46" s="28" customFormat="1" ht="18.75" x14ac:dyDescent="0.3">
      <c r="A7" s="177" t="s">
        <v>90</v>
      </c>
      <c r="B7" s="217" t="s">
        <v>197</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39" x14ac:dyDescent="0.25">
      <c r="A8" s="178" t="s">
        <v>4</v>
      </c>
      <c r="B8" s="176"/>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2"/>
    </row>
    <row r="9" spans="1:46" s="6" customFormat="1" ht="15" customHeight="1" x14ac:dyDescent="0.25">
      <c r="A9" s="206" t="s">
        <v>83</v>
      </c>
      <c r="B9" s="197" t="s">
        <v>6</v>
      </c>
      <c r="C9" s="207" t="s">
        <v>7</v>
      </c>
      <c r="D9" s="209" t="s">
        <v>8</v>
      </c>
      <c r="E9" s="196" t="s">
        <v>163</v>
      </c>
      <c r="F9" s="197" t="s">
        <v>9</v>
      </c>
      <c r="G9" s="197" t="s">
        <v>10</v>
      </c>
      <c r="H9" s="197" t="s">
        <v>11</v>
      </c>
      <c r="I9" s="196" t="s">
        <v>12</v>
      </c>
      <c r="J9" s="197" t="s">
        <v>92</v>
      </c>
      <c r="K9" s="197" t="s">
        <v>13</v>
      </c>
      <c r="L9" s="196" t="s">
        <v>93</v>
      </c>
      <c r="M9" s="196" t="s">
        <v>94</v>
      </c>
      <c r="N9" s="209" t="s">
        <v>14</v>
      </c>
      <c r="O9" s="236"/>
      <c r="P9" s="236"/>
      <c r="Q9" s="236"/>
      <c r="R9" s="236"/>
      <c r="S9" s="236"/>
      <c r="T9" s="236"/>
      <c r="U9" s="236"/>
      <c r="V9" s="236"/>
      <c r="W9" s="207"/>
      <c r="X9" s="211" t="s">
        <v>95</v>
      </c>
      <c r="Y9" s="196" t="s">
        <v>102</v>
      </c>
      <c r="Z9" s="196" t="s">
        <v>15</v>
      </c>
      <c r="AA9" s="196" t="s">
        <v>16</v>
      </c>
      <c r="AB9" s="197" t="s">
        <v>101</v>
      </c>
      <c r="AC9" s="197" t="s">
        <v>241</v>
      </c>
      <c r="AD9" s="196" t="s">
        <v>17</v>
      </c>
      <c r="AE9" s="196"/>
      <c r="AF9" s="196"/>
      <c r="AG9" s="196"/>
      <c r="AH9" s="196"/>
      <c r="AI9" s="196"/>
      <c r="AJ9" s="196"/>
      <c r="AK9" s="196"/>
      <c r="AL9" s="196"/>
      <c r="AM9" s="196"/>
      <c r="AN9" s="196"/>
      <c r="AO9" s="196"/>
      <c r="AP9" s="197" t="s">
        <v>111</v>
      </c>
      <c r="AQ9" s="202" t="s">
        <v>5</v>
      </c>
      <c r="AR9" s="203"/>
      <c r="AS9" s="203"/>
      <c r="AT9" s="204"/>
    </row>
    <row r="10" spans="1:46" s="6" customFormat="1" ht="33.75" customHeight="1" x14ac:dyDescent="0.25">
      <c r="A10" s="206"/>
      <c r="B10" s="198"/>
      <c r="C10" s="208"/>
      <c r="D10" s="210"/>
      <c r="E10" s="196"/>
      <c r="F10" s="198"/>
      <c r="G10" s="198"/>
      <c r="H10" s="198"/>
      <c r="I10" s="196"/>
      <c r="J10" s="198"/>
      <c r="K10" s="198"/>
      <c r="L10" s="196"/>
      <c r="M10" s="196"/>
      <c r="N10" s="209" t="s">
        <v>25</v>
      </c>
      <c r="O10" s="238" t="s">
        <v>109</v>
      </c>
      <c r="P10" s="194" t="s">
        <v>26</v>
      </c>
      <c r="Q10" s="195"/>
      <c r="R10" s="194" t="s">
        <v>27</v>
      </c>
      <c r="S10" s="195"/>
      <c r="T10" s="194" t="s">
        <v>28</v>
      </c>
      <c r="U10" s="195"/>
      <c r="V10" s="194" t="s">
        <v>29</v>
      </c>
      <c r="W10" s="195"/>
      <c r="X10" s="212"/>
      <c r="Y10" s="196"/>
      <c r="Z10" s="196"/>
      <c r="AA10" s="196"/>
      <c r="AB10" s="198"/>
      <c r="AC10" s="198"/>
      <c r="AD10" s="199" t="s">
        <v>19</v>
      </c>
      <c r="AE10" s="199"/>
      <c r="AF10" s="199"/>
      <c r="AG10" s="199" t="s">
        <v>20</v>
      </c>
      <c r="AH10" s="199"/>
      <c r="AI10" s="199"/>
      <c r="AJ10" s="199" t="s">
        <v>21</v>
      </c>
      <c r="AK10" s="199"/>
      <c r="AL10" s="199"/>
      <c r="AM10" s="199" t="s">
        <v>22</v>
      </c>
      <c r="AN10" s="199"/>
      <c r="AO10" s="199"/>
      <c r="AP10" s="198"/>
      <c r="AQ10" s="197" t="s">
        <v>18</v>
      </c>
      <c r="AR10" s="194" t="s">
        <v>103</v>
      </c>
      <c r="AS10" s="195"/>
      <c r="AT10" s="234" t="s">
        <v>104</v>
      </c>
    </row>
    <row r="11" spans="1:46" s="65" customFormat="1" ht="30.75" customHeight="1" x14ac:dyDescent="0.25">
      <c r="A11" s="206"/>
      <c r="B11" s="198"/>
      <c r="C11" s="208"/>
      <c r="D11" s="210"/>
      <c r="E11" s="197"/>
      <c r="F11" s="198"/>
      <c r="G11" s="198"/>
      <c r="H11" s="198"/>
      <c r="I11" s="197"/>
      <c r="J11" s="198"/>
      <c r="K11" s="198"/>
      <c r="L11" s="197"/>
      <c r="M11" s="197"/>
      <c r="N11" s="210"/>
      <c r="O11" s="253"/>
      <c r="P11" s="66" t="s">
        <v>110</v>
      </c>
      <c r="Q11" s="66" t="s">
        <v>39</v>
      </c>
      <c r="R11" s="66" t="s">
        <v>110</v>
      </c>
      <c r="S11" s="66" t="s">
        <v>39</v>
      </c>
      <c r="T11" s="66" t="s">
        <v>110</v>
      </c>
      <c r="U11" s="66" t="s">
        <v>39</v>
      </c>
      <c r="V11" s="66" t="s">
        <v>110</v>
      </c>
      <c r="W11" s="66" t="s">
        <v>39</v>
      </c>
      <c r="X11" s="212"/>
      <c r="Y11" s="197"/>
      <c r="Z11" s="197"/>
      <c r="AA11" s="197"/>
      <c r="AB11" s="198"/>
      <c r="AC11" s="198"/>
      <c r="AD11" s="21" t="s">
        <v>30</v>
      </c>
      <c r="AE11" s="21" t="s">
        <v>31</v>
      </c>
      <c r="AF11" s="21" t="s">
        <v>32</v>
      </c>
      <c r="AG11" s="21" t="s">
        <v>33</v>
      </c>
      <c r="AH11" s="21" t="s">
        <v>32</v>
      </c>
      <c r="AI11" s="21" t="s">
        <v>34</v>
      </c>
      <c r="AJ11" s="21" t="s">
        <v>34</v>
      </c>
      <c r="AK11" s="21" t="s">
        <v>33</v>
      </c>
      <c r="AL11" s="21" t="s">
        <v>35</v>
      </c>
      <c r="AM11" s="21" t="s">
        <v>36</v>
      </c>
      <c r="AN11" s="21" t="s">
        <v>37</v>
      </c>
      <c r="AO11" s="21" t="s">
        <v>38</v>
      </c>
      <c r="AP11" s="198"/>
      <c r="AQ11" s="198"/>
      <c r="AR11" s="20" t="s">
        <v>23</v>
      </c>
      <c r="AS11" s="20" t="s">
        <v>24</v>
      </c>
      <c r="AT11" s="235"/>
    </row>
    <row r="12" spans="1:46" s="35" customFormat="1" ht="131.25" customHeight="1" x14ac:dyDescent="0.25">
      <c r="A12" s="299" t="s">
        <v>242</v>
      </c>
      <c r="B12" s="299" t="s">
        <v>96</v>
      </c>
      <c r="C12" s="299" t="s">
        <v>105</v>
      </c>
      <c r="D12" s="78" t="s">
        <v>259</v>
      </c>
      <c r="E12" s="27" t="s">
        <v>258</v>
      </c>
      <c r="F12" s="26"/>
      <c r="G12" s="26"/>
      <c r="H12" s="26"/>
      <c r="I12" s="27" t="s">
        <v>600</v>
      </c>
      <c r="J12" s="27" t="s">
        <v>601</v>
      </c>
      <c r="K12" s="26" t="s">
        <v>0</v>
      </c>
      <c r="L12" s="26" t="s">
        <v>122</v>
      </c>
      <c r="M12" s="26">
        <v>0</v>
      </c>
      <c r="N12" s="26" t="s">
        <v>587</v>
      </c>
      <c r="O12" s="3">
        <v>0</v>
      </c>
      <c r="P12" s="30">
        <v>0</v>
      </c>
      <c r="Q12" s="123">
        <v>0.2</v>
      </c>
      <c r="R12" s="30">
        <v>0</v>
      </c>
      <c r="S12" s="123">
        <v>0.3</v>
      </c>
      <c r="T12" s="124">
        <v>0</v>
      </c>
      <c r="U12" s="123">
        <v>0.3</v>
      </c>
      <c r="V12" s="124">
        <v>0</v>
      </c>
      <c r="W12" s="123">
        <v>0.2</v>
      </c>
      <c r="X12" s="31" t="s">
        <v>602</v>
      </c>
      <c r="Y12" s="26" t="s">
        <v>589</v>
      </c>
      <c r="Z12" s="26" t="s">
        <v>247</v>
      </c>
      <c r="AA12" s="26" t="s">
        <v>603</v>
      </c>
      <c r="AB12" s="31" t="s">
        <v>604</v>
      </c>
      <c r="AC12" s="31"/>
      <c r="AD12" s="32"/>
      <c r="AE12" s="32"/>
      <c r="AF12" s="125" t="s">
        <v>438</v>
      </c>
      <c r="AG12" s="125" t="s">
        <v>438</v>
      </c>
      <c r="AH12" s="125" t="s">
        <v>438</v>
      </c>
      <c r="AI12" s="125" t="s">
        <v>438</v>
      </c>
      <c r="AJ12" s="125" t="s">
        <v>438</v>
      </c>
      <c r="AK12" s="125" t="s">
        <v>438</v>
      </c>
      <c r="AL12" s="125" t="s">
        <v>438</v>
      </c>
      <c r="AM12" s="125" t="s">
        <v>438</v>
      </c>
      <c r="AN12" s="125" t="s">
        <v>438</v>
      </c>
      <c r="AO12" s="125" t="s">
        <v>438</v>
      </c>
      <c r="AP12" s="33">
        <v>0</v>
      </c>
      <c r="AQ12" s="26" t="s">
        <v>605</v>
      </c>
      <c r="AR12" s="34">
        <v>0.1</v>
      </c>
      <c r="AS12" s="26" t="s">
        <v>606</v>
      </c>
      <c r="AT12" s="26" t="s">
        <v>607</v>
      </c>
    </row>
    <row r="13" spans="1:46" ht="112.5" customHeight="1" x14ac:dyDescent="0.25">
      <c r="A13" s="299"/>
      <c r="B13" s="299"/>
      <c r="C13" s="299"/>
      <c r="D13" s="269" t="s">
        <v>106</v>
      </c>
      <c r="E13" s="14" t="s">
        <v>40</v>
      </c>
      <c r="F13" s="15"/>
      <c r="G13" s="15"/>
      <c r="H13" s="15"/>
      <c r="I13" s="14" t="s">
        <v>112</v>
      </c>
      <c r="J13" s="14" t="s">
        <v>116</v>
      </c>
      <c r="K13" s="15" t="s">
        <v>108</v>
      </c>
      <c r="L13" s="15" t="s">
        <v>41</v>
      </c>
      <c r="M13" s="15">
        <v>0</v>
      </c>
      <c r="N13" s="36">
        <v>1</v>
      </c>
      <c r="O13" s="37">
        <f t="shared" ref="O13:O15" si="0">+P13+R13+T13+V13</f>
        <v>5000000</v>
      </c>
      <c r="P13" s="37">
        <f>5000000/3</f>
        <v>1666666.6666666667</v>
      </c>
      <c r="Q13" s="36">
        <v>0.33</v>
      </c>
      <c r="R13" s="37">
        <f>5000000/3</f>
        <v>1666666.6666666667</v>
      </c>
      <c r="S13" s="36">
        <v>0.33</v>
      </c>
      <c r="T13" s="37">
        <f>5000000/3</f>
        <v>1666666.6666666667</v>
      </c>
      <c r="U13" s="36">
        <v>0.34</v>
      </c>
      <c r="V13" s="15"/>
      <c r="W13" s="15"/>
      <c r="X13" s="14" t="s">
        <v>97</v>
      </c>
      <c r="Y13" s="14" t="s">
        <v>42</v>
      </c>
      <c r="Z13" s="15" t="s">
        <v>91</v>
      </c>
      <c r="AA13" s="15" t="s">
        <v>253</v>
      </c>
      <c r="AB13" s="16" t="s">
        <v>99</v>
      </c>
      <c r="AC13" s="38"/>
      <c r="AD13" s="39"/>
      <c r="AE13" s="39"/>
      <c r="AF13" s="39"/>
      <c r="AG13" s="39"/>
      <c r="AH13" s="39"/>
      <c r="AI13" s="39"/>
      <c r="AJ13" s="39"/>
      <c r="AK13" s="39"/>
      <c r="AL13" s="39"/>
      <c r="AM13" s="39"/>
      <c r="AN13" s="39"/>
      <c r="AO13" s="39"/>
      <c r="AP13" s="40">
        <f>+O13</f>
        <v>5000000</v>
      </c>
      <c r="AQ13" s="15" t="s">
        <v>84</v>
      </c>
      <c r="AR13" s="41" t="s">
        <v>43</v>
      </c>
      <c r="AS13" s="15" t="s">
        <v>44</v>
      </c>
      <c r="AT13" s="15" t="s">
        <v>85</v>
      </c>
    </row>
    <row r="14" spans="1:46" s="147" customFormat="1" ht="112.5" customHeight="1" x14ac:dyDescent="0.25">
      <c r="A14" s="299"/>
      <c r="B14" s="299"/>
      <c r="C14" s="299"/>
      <c r="D14" s="270"/>
      <c r="E14" s="14" t="s">
        <v>261</v>
      </c>
      <c r="F14" s="42"/>
      <c r="G14" s="42"/>
      <c r="H14" s="42"/>
      <c r="I14" s="42" t="s">
        <v>633</v>
      </c>
      <c r="J14" s="42" t="s">
        <v>634</v>
      </c>
      <c r="K14" s="42" t="s">
        <v>635</v>
      </c>
      <c r="L14" s="138">
        <v>0.25</v>
      </c>
      <c r="M14" s="26">
        <v>20</v>
      </c>
      <c r="N14" s="138">
        <v>1</v>
      </c>
      <c r="O14" s="139"/>
      <c r="P14" s="140"/>
      <c r="Q14" s="141"/>
      <c r="R14" s="142"/>
      <c r="S14" s="141"/>
      <c r="T14" s="142"/>
      <c r="U14" s="141"/>
      <c r="V14" s="139"/>
      <c r="W14" s="143"/>
      <c r="X14" s="14" t="s">
        <v>636</v>
      </c>
      <c r="Y14" s="26" t="s">
        <v>637</v>
      </c>
      <c r="Z14" s="42" t="s">
        <v>253</v>
      </c>
      <c r="AA14" s="42" t="s">
        <v>260</v>
      </c>
      <c r="AB14" s="42" t="s">
        <v>638</v>
      </c>
      <c r="AC14" s="144"/>
      <c r="AD14" s="145"/>
      <c r="AE14" s="145"/>
      <c r="AF14" s="145"/>
      <c r="AG14" s="145"/>
      <c r="AH14" s="145"/>
      <c r="AI14" s="145"/>
      <c r="AJ14" s="145"/>
      <c r="AK14" s="145"/>
      <c r="AL14" s="145"/>
      <c r="AM14" s="145"/>
      <c r="AN14" s="145"/>
      <c r="AO14" s="145"/>
      <c r="AP14" s="139"/>
      <c r="AQ14" s="26" t="s">
        <v>639</v>
      </c>
      <c r="AR14" s="138" t="s">
        <v>43</v>
      </c>
      <c r="AS14" s="26" t="s">
        <v>140</v>
      </c>
      <c r="AT14" s="146"/>
    </row>
    <row r="15" spans="1:46" s="35" customFormat="1" ht="131.25" customHeight="1" x14ac:dyDescent="0.25">
      <c r="A15" s="299"/>
      <c r="B15" s="299"/>
      <c r="C15" s="299"/>
      <c r="D15" s="283" t="s">
        <v>107</v>
      </c>
      <c r="E15" s="27" t="s">
        <v>45</v>
      </c>
      <c r="F15" s="15"/>
      <c r="G15" s="15"/>
      <c r="H15" s="15"/>
      <c r="I15" s="14" t="s">
        <v>46</v>
      </c>
      <c r="J15" s="14" t="s">
        <v>47</v>
      </c>
      <c r="K15" s="15" t="s">
        <v>48</v>
      </c>
      <c r="L15" s="15" t="s">
        <v>49</v>
      </c>
      <c r="M15" s="15">
        <v>0</v>
      </c>
      <c r="N15" s="15" t="s">
        <v>50</v>
      </c>
      <c r="O15" s="37">
        <f t="shared" si="0"/>
        <v>7120000</v>
      </c>
      <c r="P15" s="37">
        <f>160000+80000+20000+160000</f>
        <v>420000</v>
      </c>
      <c r="Q15" s="15" t="s">
        <v>51</v>
      </c>
      <c r="R15" s="37">
        <f>6700000*0.2</f>
        <v>1340000</v>
      </c>
      <c r="S15" s="15" t="s">
        <v>52</v>
      </c>
      <c r="T15" s="37">
        <f>6700000*0.4</f>
        <v>2680000</v>
      </c>
      <c r="U15" s="15" t="s">
        <v>53</v>
      </c>
      <c r="V15" s="30">
        <f>6700000*0.4</f>
        <v>2680000</v>
      </c>
      <c r="W15" s="15" t="s">
        <v>53</v>
      </c>
      <c r="X15" s="16" t="s">
        <v>98</v>
      </c>
      <c r="Y15" s="15" t="s">
        <v>54</v>
      </c>
      <c r="Z15" s="15" t="s">
        <v>91</v>
      </c>
      <c r="AA15" s="43" t="s">
        <v>262</v>
      </c>
      <c r="AB15" s="16" t="s">
        <v>86</v>
      </c>
      <c r="AC15" s="16" t="s">
        <v>55</v>
      </c>
      <c r="AD15" s="39"/>
      <c r="AE15" s="39"/>
      <c r="AF15" s="39"/>
      <c r="AG15" s="39"/>
      <c r="AH15" s="39"/>
      <c r="AI15" s="39"/>
      <c r="AJ15" s="39"/>
      <c r="AK15" s="39"/>
      <c r="AL15" s="39"/>
      <c r="AM15" s="39"/>
      <c r="AN15" s="39"/>
      <c r="AO15" s="39"/>
      <c r="AP15" s="40">
        <f>+O15</f>
        <v>7120000</v>
      </c>
      <c r="AQ15" s="15" t="s">
        <v>56</v>
      </c>
      <c r="AR15" s="41" t="s">
        <v>57</v>
      </c>
      <c r="AS15" s="15" t="s">
        <v>44</v>
      </c>
      <c r="AT15" s="15" t="s">
        <v>58</v>
      </c>
    </row>
    <row r="16" spans="1:46" ht="110.25" x14ac:dyDescent="0.25">
      <c r="A16" s="299"/>
      <c r="B16" s="299"/>
      <c r="C16" s="299"/>
      <c r="D16" s="283"/>
      <c r="E16" s="14" t="s">
        <v>59</v>
      </c>
      <c r="F16" s="15"/>
      <c r="G16" s="15"/>
      <c r="H16" s="15"/>
      <c r="I16" s="14" t="s">
        <v>60</v>
      </c>
      <c r="J16" s="14" t="s">
        <v>61</v>
      </c>
      <c r="K16" s="15" t="s">
        <v>48</v>
      </c>
      <c r="L16" s="15" t="s">
        <v>62</v>
      </c>
      <c r="M16" s="15">
        <v>0</v>
      </c>
      <c r="N16" s="15" t="s">
        <v>63</v>
      </c>
      <c r="O16" s="37">
        <f>+P16+R16+T16+V16</f>
        <v>4500000</v>
      </c>
      <c r="P16" s="44"/>
      <c r="Q16" s="15" t="s">
        <v>64</v>
      </c>
      <c r="R16" s="37">
        <f>(0.2*4500000)</f>
        <v>900000</v>
      </c>
      <c r="S16" s="15" t="s">
        <v>65</v>
      </c>
      <c r="T16" s="30">
        <f>+(0.4*4500000)</f>
        <v>1800000</v>
      </c>
      <c r="U16" s="15" t="s">
        <v>66</v>
      </c>
      <c r="V16" s="37">
        <f>+(0.4*4500000)</f>
        <v>1800000</v>
      </c>
      <c r="W16" s="15" t="s">
        <v>67</v>
      </c>
      <c r="X16" s="16" t="s">
        <v>68</v>
      </c>
      <c r="Y16" s="15" t="s">
        <v>69</v>
      </c>
      <c r="Z16" s="15" t="s">
        <v>91</v>
      </c>
      <c r="AA16" s="15" t="s">
        <v>246</v>
      </c>
      <c r="AB16" s="16" t="s">
        <v>87</v>
      </c>
      <c r="AC16" s="16"/>
      <c r="AD16" s="39"/>
      <c r="AE16" s="39"/>
      <c r="AF16" s="39"/>
      <c r="AG16" s="39"/>
      <c r="AH16" s="39"/>
      <c r="AI16" s="39"/>
      <c r="AJ16" s="39"/>
      <c r="AK16" s="39"/>
      <c r="AL16" s="39"/>
      <c r="AM16" s="39"/>
      <c r="AN16" s="39"/>
      <c r="AO16" s="39"/>
      <c r="AP16" s="40">
        <f>+O16</f>
        <v>4500000</v>
      </c>
      <c r="AQ16" s="15" t="s">
        <v>56</v>
      </c>
      <c r="AR16" s="41" t="s">
        <v>70</v>
      </c>
      <c r="AS16" s="15" t="s">
        <v>44</v>
      </c>
      <c r="AT16" s="15" t="s">
        <v>58</v>
      </c>
    </row>
    <row r="17" spans="1:46" ht="63" x14ac:dyDescent="0.25">
      <c r="A17" s="299"/>
      <c r="B17" s="299"/>
      <c r="C17" s="299"/>
      <c r="D17" s="283"/>
      <c r="E17" s="275" t="s">
        <v>71</v>
      </c>
      <c r="F17" s="15"/>
      <c r="G17" s="15"/>
      <c r="H17" s="15"/>
      <c r="I17" s="269" t="s">
        <v>113</v>
      </c>
      <c r="J17" s="284" t="s">
        <v>118</v>
      </c>
      <c r="K17" s="269" t="s">
        <v>48</v>
      </c>
      <c r="L17" s="269" t="s">
        <v>122</v>
      </c>
      <c r="M17" s="269">
        <v>0</v>
      </c>
      <c r="N17" s="290">
        <v>1</v>
      </c>
      <c r="O17" s="293"/>
      <c r="P17" s="269"/>
      <c r="Q17" s="269"/>
      <c r="R17" s="269"/>
      <c r="S17" s="269"/>
      <c r="T17" s="269"/>
      <c r="U17" s="269"/>
      <c r="V17" s="269"/>
      <c r="W17" s="269"/>
      <c r="X17" s="284" t="s">
        <v>123</v>
      </c>
      <c r="Y17" s="269" t="s">
        <v>69</v>
      </c>
      <c r="Z17" s="269" t="s">
        <v>100</v>
      </c>
      <c r="AA17" s="269" t="s">
        <v>246</v>
      </c>
      <c r="AB17" s="269" t="s">
        <v>125</v>
      </c>
      <c r="AC17" s="38"/>
      <c r="AD17" s="287"/>
      <c r="AE17" s="287"/>
      <c r="AF17" s="287"/>
      <c r="AG17" s="287"/>
      <c r="AH17" s="287"/>
      <c r="AI17" s="287"/>
      <c r="AJ17" s="287"/>
      <c r="AK17" s="287"/>
      <c r="AL17" s="287"/>
      <c r="AM17" s="287"/>
      <c r="AN17" s="287"/>
      <c r="AO17" s="287"/>
      <c r="AP17" s="296"/>
      <c r="AQ17" s="45" t="s">
        <v>316</v>
      </c>
      <c r="AR17" s="41" t="s">
        <v>43</v>
      </c>
      <c r="AS17" s="15" t="s">
        <v>44</v>
      </c>
      <c r="AT17" s="14" t="s">
        <v>85</v>
      </c>
    </row>
    <row r="18" spans="1:46" ht="47.25" x14ac:dyDescent="0.25">
      <c r="A18" s="299"/>
      <c r="B18" s="299"/>
      <c r="C18" s="299"/>
      <c r="D18" s="283"/>
      <c r="E18" s="276"/>
      <c r="F18" s="15"/>
      <c r="G18" s="15"/>
      <c r="H18" s="15"/>
      <c r="I18" s="274"/>
      <c r="J18" s="285"/>
      <c r="K18" s="274"/>
      <c r="L18" s="274"/>
      <c r="M18" s="274"/>
      <c r="N18" s="291"/>
      <c r="O18" s="294"/>
      <c r="P18" s="274"/>
      <c r="Q18" s="274"/>
      <c r="R18" s="274"/>
      <c r="S18" s="274"/>
      <c r="T18" s="274"/>
      <c r="U18" s="274"/>
      <c r="V18" s="274"/>
      <c r="W18" s="274"/>
      <c r="X18" s="285"/>
      <c r="Y18" s="274"/>
      <c r="Z18" s="274"/>
      <c r="AA18" s="274"/>
      <c r="AB18" s="274"/>
      <c r="AC18" s="38"/>
      <c r="AD18" s="288"/>
      <c r="AE18" s="288"/>
      <c r="AF18" s="288"/>
      <c r="AG18" s="288"/>
      <c r="AH18" s="288"/>
      <c r="AI18" s="288"/>
      <c r="AJ18" s="288"/>
      <c r="AK18" s="288"/>
      <c r="AL18" s="288"/>
      <c r="AM18" s="288"/>
      <c r="AN18" s="288"/>
      <c r="AO18" s="288"/>
      <c r="AP18" s="297"/>
      <c r="AQ18" s="45" t="s">
        <v>126</v>
      </c>
      <c r="AR18" s="41" t="s">
        <v>70</v>
      </c>
      <c r="AS18" s="15" t="s">
        <v>44</v>
      </c>
      <c r="AT18" s="14" t="s">
        <v>143</v>
      </c>
    </row>
    <row r="19" spans="1:46" ht="63" x14ac:dyDescent="0.25">
      <c r="A19" s="299"/>
      <c r="B19" s="299"/>
      <c r="C19" s="299"/>
      <c r="D19" s="283"/>
      <c r="E19" s="276"/>
      <c r="F19" s="15"/>
      <c r="G19" s="15"/>
      <c r="H19" s="15"/>
      <c r="I19" s="274"/>
      <c r="J19" s="285"/>
      <c r="K19" s="274"/>
      <c r="L19" s="274"/>
      <c r="M19" s="274"/>
      <c r="N19" s="291"/>
      <c r="O19" s="294"/>
      <c r="P19" s="274"/>
      <c r="Q19" s="274"/>
      <c r="R19" s="274"/>
      <c r="S19" s="274"/>
      <c r="T19" s="274"/>
      <c r="U19" s="274"/>
      <c r="V19" s="274"/>
      <c r="W19" s="274"/>
      <c r="X19" s="285"/>
      <c r="Y19" s="274"/>
      <c r="Z19" s="274"/>
      <c r="AA19" s="274"/>
      <c r="AB19" s="274"/>
      <c r="AC19" s="38"/>
      <c r="AD19" s="288"/>
      <c r="AE19" s="288"/>
      <c r="AF19" s="288"/>
      <c r="AG19" s="288"/>
      <c r="AH19" s="288"/>
      <c r="AI19" s="288"/>
      <c r="AJ19" s="288"/>
      <c r="AK19" s="288"/>
      <c r="AL19" s="288"/>
      <c r="AM19" s="288"/>
      <c r="AN19" s="288"/>
      <c r="AO19" s="288"/>
      <c r="AP19" s="297"/>
      <c r="AQ19" s="45" t="s">
        <v>127</v>
      </c>
      <c r="AR19" s="41" t="s">
        <v>137</v>
      </c>
      <c r="AS19" s="15" t="s">
        <v>140</v>
      </c>
      <c r="AT19" s="14" t="s">
        <v>142</v>
      </c>
    </row>
    <row r="20" spans="1:46" ht="15.75" x14ac:dyDescent="0.25">
      <c r="A20" s="299"/>
      <c r="B20" s="299"/>
      <c r="C20" s="299"/>
      <c r="D20" s="283"/>
      <c r="E20" s="276"/>
      <c r="F20" s="15"/>
      <c r="G20" s="15"/>
      <c r="H20" s="15"/>
      <c r="I20" s="270"/>
      <c r="J20" s="286"/>
      <c r="K20" s="270"/>
      <c r="L20" s="270"/>
      <c r="M20" s="270"/>
      <c r="N20" s="292"/>
      <c r="O20" s="295"/>
      <c r="P20" s="270"/>
      <c r="Q20" s="270"/>
      <c r="R20" s="270"/>
      <c r="S20" s="270"/>
      <c r="T20" s="270"/>
      <c r="U20" s="270"/>
      <c r="V20" s="270"/>
      <c r="W20" s="270"/>
      <c r="X20" s="286"/>
      <c r="Y20" s="270"/>
      <c r="Z20" s="270"/>
      <c r="AA20" s="270"/>
      <c r="AB20" s="270"/>
      <c r="AC20" s="38"/>
      <c r="AD20" s="289"/>
      <c r="AE20" s="289"/>
      <c r="AF20" s="289"/>
      <c r="AG20" s="289"/>
      <c r="AH20" s="289"/>
      <c r="AI20" s="289"/>
      <c r="AJ20" s="289"/>
      <c r="AK20" s="289"/>
      <c r="AL20" s="289"/>
      <c r="AM20" s="289"/>
      <c r="AN20" s="289"/>
      <c r="AO20" s="289"/>
      <c r="AP20" s="298"/>
      <c r="AQ20" s="45" t="s">
        <v>128</v>
      </c>
      <c r="AR20" s="41" t="s">
        <v>57</v>
      </c>
      <c r="AS20" s="15" t="s">
        <v>44</v>
      </c>
      <c r="AT20" s="14" t="s">
        <v>141</v>
      </c>
    </row>
    <row r="21" spans="1:46" ht="47.25" x14ac:dyDescent="0.25">
      <c r="A21" s="299"/>
      <c r="B21" s="299"/>
      <c r="C21" s="299"/>
      <c r="D21" s="283"/>
      <c r="E21" s="276"/>
      <c r="F21" s="15"/>
      <c r="G21" s="15"/>
      <c r="H21" s="15"/>
      <c r="I21" s="269" t="s">
        <v>119</v>
      </c>
      <c r="J21" s="284" t="s">
        <v>120</v>
      </c>
      <c r="K21" s="269" t="s">
        <v>48</v>
      </c>
      <c r="L21" s="269" t="s">
        <v>122</v>
      </c>
      <c r="M21" s="269">
        <v>0</v>
      </c>
      <c r="N21" s="269">
        <v>100</v>
      </c>
      <c r="O21" s="269"/>
      <c r="P21" s="269"/>
      <c r="Q21" s="269"/>
      <c r="R21" s="269"/>
      <c r="S21" s="269"/>
      <c r="T21" s="269"/>
      <c r="U21" s="269"/>
      <c r="V21" s="269"/>
      <c r="W21" s="269"/>
      <c r="X21" s="284" t="s">
        <v>114</v>
      </c>
      <c r="Y21" s="269"/>
      <c r="Z21" s="269" t="s">
        <v>129</v>
      </c>
      <c r="AA21" s="269" t="s">
        <v>246</v>
      </c>
      <c r="AB21" s="269" t="s">
        <v>130</v>
      </c>
      <c r="AC21" s="269"/>
      <c r="AD21" s="271"/>
      <c r="AE21" s="271"/>
      <c r="AF21" s="271"/>
      <c r="AG21" s="271"/>
      <c r="AH21" s="271"/>
      <c r="AI21" s="271"/>
      <c r="AJ21" s="271"/>
      <c r="AK21" s="271"/>
      <c r="AL21" s="271"/>
      <c r="AM21" s="271"/>
      <c r="AN21" s="271"/>
      <c r="AO21" s="271"/>
      <c r="AP21" s="269"/>
      <c r="AQ21" s="45" t="s">
        <v>126</v>
      </c>
      <c r="AR21" s="41" t="s">
        <v>70</v>
      </c>
      <c r="AS21" s="15" t="s">
        <v>44</v>
      </c>
      <c r="AT21" s="14" t="s">
        <v>143</v>
      </c>
    </row>
    <row r="22" spans="1:46" ht="63" x14ac:dyDescent="0.25">
      <c r="A22" s="299"/>
      <c r="B22" s="299"/>
      <c r="C22" s="299"/>
      <c r="D22" s="283"/>
      <c r="E22" s="276"/>
      <c r="F22" s="15"/>
      <c r="G22" s="15"/>
      <c r="H22" s="15"/>
      <c r="I22" s="274"/>
      <c r="J22" s="285"/>
      <c r="K22" s="274"/>
      <c r="L22" s="274"/>
      <c r="M22" s="274"/>
      <c r="N22" s="274"/>
      <c r="O22" s="274"/>
      <c r="P22" s="274"/>
      <c r="Q22" s="274"/>
      <c r="R22" s="274"/>
      <c r="S22" s="274"/>
      <c r="T22" s="274"/>
      <c r="U22" s="274"/>
      <c r="V22" s="274"/>
      <c r="W22" s="274"/>
      <c r="X22" s="285"/>
      <c r="Y22" s="274"/>
      <c r="Z22" s="274"/>
      <c r="AA22" s="274"/>
      <c r="AB22" s="274"/>
      <c r="AC22" s="274"/>
      <c r="AD22" s="272"/>
      <c r="AE22" s="272"/>
      <c r="AF22" s="272"/>
      <c r="AG22" s="272"/>
      <c r="AH22" s="272"/>
      <c r="AI22" s="272"/>
      <c r="AJ22" s="272"/>
      <c r="AK22" s="272"/>
      <c r="AL22" s="272"/>
      <c r="AM22" s="272"/>
      <c r="AN22" s="272"/>
      <c r="AO22" s="272"/>
      <c r="AP22" s="274"/>
      <c r="AQ22" s="45" t="s">
        <v>127</v>
      </c>
      <c r="AR22" s="41" t="s">
        <v>137</v>
      </c>
      <c r="AS22" s="15" t="s">
        <v>140</v>
      </c>
      <c r="AT22" s="14" t="s">
        <v>142</v>
      </c>
    </row>
    <row r="23" spans="1:46" ht="15.75" x14ac:dyDescent="0.25">
      <c r="A23" s="299"/>
      <c r="B23" s="299"/>
      <c r="C23" s="299"/>
      <c r="D23" s="283"/>
      <c r="E23" s="277"/>
      <c r="F23" s="15"/>
      <c r="G23" s="15"/>
      <c r="H23" s="15"/>
      <c r="I23" s="270"/>
      <c r="J23" s="286"/>
      <c r="K23" s="270"/>
      <c r="L23" s="270"/>
      <c r="M23" s="270"/>
      <c r="N23" s="270"/>
      <c r="O23" s="270"/>
      <c r="P23" s="270"/>
      <c r="Q23" s="270"/>
      <c r="R23" s="270"/>
      <c r="S23" s="270"/>
      <c r="T23" s="270"/>
      <c r="U23" s="270"/>
      <c r="V23" s="270"/>
      <c r="W23" s="270"/>
      <c r="X23" s="286"/>
      <c r="Y23" s="270"/>
      <c r="Z23" s="270"/>
      <c r="AA23" s="270"/>
      <c r="AB23" s="270"/>
      <c r="AC23" s="270"/>
      <c r="AD23" s="273"/>
      <c r="AE23" s="273"/>
      <c r="AF23" s="273"/>
      <c r="AG23" s="273"/>
      <c r="AH23" s="273"/>
      <c r="AI23" s="273"/>
      <c r="AJ23" s="273"/>
      <c r="AK23" s="273"/>
      <c r="AL23" s="273"/>
      <c r="AM23" s="273"/>
      <c r="AN23" s="273"/>
      <c r="AO23" s="273"/>
      <c r="AP23" s="270"/>
      <c r="AQ23" s="45" t="s">
        <v>128</v>
      </c>
      <c r="AR23" s="41" t="s">
        <v>57</v>
      </c>
      <c r="AS23" s="15" t="s">
        <v>44</v>
      </c>
      <c r="AT23" s="14" t="s">
        <v>141</v>
      </c>
    </row>
    <row r="24" spans="1:46" ht="63" x14ac:dyDescent="0.25">
      <c r="A24" s="299"/>
      <c r="B24" s="299"/>
      <c r="C24" s="299"/>
      <c r="D24" s="283"/>
      <c r="E24" s="275" t="s">
        <v>72</v>
      </c>
      <c r="F24" s="15"/>
      <c r="G24" s="15"/>
      <c r="H24" s="15"/>
      <c r="I24" s="269" t="s">
        <v>132</v>
      </c>
      <c r="J24" s="269" t="s">
        <v>131</v>
      </c>
      <c r="K24" s="269" t="s">
        <v>48</v>
      </c>
      <c r="L24" s="269" t="s">
        <v>41</v>
      </c>
      <c r="M24" s="269">
        <v>0</v>
      </c>
      <c r="N24" s="269">
        <v>1</v>
      </c>
      <c r="O24" s="269"/>
      <c r="P24" s="269"/>
      <c r="Q24" s="269"/>
      <c r="R24" s="269"/>
      <c r="S24" s="269"/>
      <c r="T24" s="269"/>
      <c r="U24" s="269"/>
      <c r="V24" s="269"/>
      <c r="W24" s="269"/>
      <c r="X24" s="269" t="s">
        <v>133</v>
      </c>
      <c r="Y24" s="269" t="s">
        <v>134</v>
      </c>
      <c r="Z24" s="269" t="s">
        <v>129</v>
      </c>
      <c r="AA24" s="269" t="s">
        <v>246</v>
      </c>
      <c r="AB24" s="269" t="s">
        <v>139</v>
      </c>
      <c r="AC24" s="16" t="s">
        <v>73</v>
      </c>
      <c r="AD24" s="271"/>
      <c r="AE24" s="271"/>
      <c r="AF24" s="271"/>
      <c r="AG24" s="271"/>
      <c r="AH24" s="271"/>
      <c r="AI24" s="271"/>
      <c r="AJ24" s="271"/>
      <c r="AK24" s="271"/>
      <c r="AL24" s="271"/>
      <c r="AM24" s="271"/>
      <c r="AN24" s="271"/>
      <c r="AO24" s="271"/>
      <c r="AP24" s="46"/>
      <c r="AQ24" s="45" t="s">
        <v>316</v>
      </c>
      <c r="AR24" s="41" t="s">
        <v>43</v>
      </c>
      <c r="AS24" s="15" t="s">
        <v>44</v>
      </c>
      <c r="AT24" s="14" t="s">
        <v>85</v>
      </c>
    </row>
    <row r="25" spans="1:46" ht="47.25" x14ac:dyDescent="0.25">
      <c r="A25" s="299"/>
      <c r="B25" s="299"/>
      <c r="C25" s="299"/>
      <c r="D25" s="283"/>
      <c r="E25" s="276"/>
      <c r="F25" s="15"/>
      <c r="G25" s="15"/>
      <c r="H25" s="15"/>
      <c r="I25" s="274"/>
      <c r="J25" s="274"/>
      <c r="K25" s="274"/>
      <c r="L25" s="274"/>
      <c r="M25" s="274"/>
      <c r="N25" s="274"/>
      <c r="O25" s="274"/>
      <c r="P25" s="274"/>
      <c r="Q25" s="274"/>
      <c r="R25" s="274"/>
      <c r="S25" s="274"/>
      <c r="T25" s="274"/>
      <c r="U25" s="274"/>
      <c r="V25" s="274"/>
      <c r="W25" s="274"/>
      <c r="X25" s="274"/>
      <c r="Y25" s="274"/>
      <c r="Z25" s="274"/>
      <c r="AA25" s="274"/>
      <c r="AB25" s="274"/>
      <c r="AC25" s="16"/>
      <c r="AD25" s="272"/>
      <c r="AE25" s="272"/>
      <c r="AF25" s="272"/>
      <c r="AG25" s="272"/>
      <c r="AH25" s="272"/>
      <c r="AI25" s="272"/>
      <c r="AJ25" s="272"/>
      <c r="AK25" s="272"/>
      <c r="AL25" s="272"/>
      <c r="AM25" s="272"/>
      <c r="AN25" s="272"/>
      <c r="AO25" s="272"/>
      <c r="AP25" s="46"/>
      <c r="AQ25" s="45" t="s">
        <v>126</v>
      </c>
      <c r="AR25" s="41" t="s">
        <v>70</v>
      </c>
      <c r="AS25" s="15" t="s">
        <v>44</v>
      </c>
      <c r="AT25" s="14" t="s">
        <v>143</v>
      </c>
    </row>
    <row r="26" spans="1:46" ht="15.75" x14ac:dyDescent="0.25">
      <c r="A26" s="299"/>
      <c r="B26" s="299"/>
      <c r="C26" s="299"/>
      <c r="D26" s="283"/>
      <c r="E26" s="277"/>
      <c r="F26" s="15"/>
      <c r="G26" s="15"/>
      <c r="H26" s="15"/>
      <c r="I26" s="270"/>
      <c r="J26" s="270"/>
      <c r="K26" s="270"/>
      <c r="L26" s="270"/>
      <c r="M26" s="270"/>
      <c r="N26" s="270"/>
      <c r="O26" s="270"/>
      <c r="P26" s="270"/>
      <c r="Q26" s="270"/>
      <c r="R26" s="270"/>
      <c r="S26" s="270"/>
      <c r="T26" s="270"/>
      <c r="U26" s="270"/>
      <c r="V26" s="270"/>
      <c r="W26" s="270"/>
      <c r="X26" s="270"/>
      <c r="Y26" s="270"/>
      <c r="Z26" s="270"/>
      <c r="AA26" s="270"/>
      <c r="AB26" s="270"/>
      <c r="AC26" s="16"/>
      <c r="AD26" s="273"/>
      <c r="AE26" s="273"/>
      <c r="AF26" s="273"/>
      <c r="AG26" s="273"/>
      <c r="AH26" s="273"/>
      <c r="AI26" s="273"/>
      <c r="AJ26" s="273"/>
      <c r="AK26" s="273"/>
      <c r="AL26" s="273"/>
      <c r="AM26" s="273"/>
      <c r="AN26" s="273"/>
      <c r="AO26" s="273"/>
      <c r="AP26" s="46"/>
      <c r="AQ26" s="47" t="s">
        <v>128</v>
      </c>
      <c r="AR26" s="41" t="s">
        <v>57</v>
      </c>
      <c r="AS26" s="15" t="s">
        <v>44</v>
      </c>
      <c r="AT26" s="14" t="s">
        <v>141</v>
      </c>
    </row>
    <row r="27" spans="1:46" ht="72.75" hidden="1" customHeight="1" x14ac:dyDescent="0.25">
      <c r="A27" s="299"/>
      <c r="B27" s="299"/>
      <c r="C27" s="299"/>
      <c r="D27" s="283"/>
      <c r="E27" s="14" t="s">
        <v>74</v>
      </c>
      <c r="F27" s="15"/>
      <c r="G27" s="15"/>
      <c r="H27" s="15"/>
      <c r="I27" s="14"/>
      <c r="J27" s="14"/>
      <c r="K27" s="15"/>
      <c r="L27" s="14"/>
      <c r="M27" s="14"/>
      <c r="N27" s="15"/>
      <c r="O27" s="15"/>
      <c r="P27" s="15"/>
      <c r="Q27" s="15"/>
      <c r="R27" s="15"/>
      <c r="S27" s="15"/>
      <c r="T27" s="15"/>
      <c r="U27" s="15"/>
      <c r="V27" s="15"/>
      <c r="W27" s="15"/>
      <c r="X27" s="16"/>
      <c r="Y27" s="14"/>
      <c r="Z27" s="15" t="s">
        <v>91</v>
      </c>
      <c r="AA27" s="15" t="s">
        <v>246</v>
      </c>
      <c r="AB27" s="15"/>
      <c r="AC27" s="16" t="s">
        <v>75</v>
      </c>
      <c r="AD27" s="39"/>
      <c r="AE27" s="39"/>
      <c r="AF27" s="39"/>
      <c r="AG27" s="39"/>
      <c r="AH27" s="39"/>
      <c r="AI27" s="39"/>
      <c r="AJ27" s="39"/>
      <c r="AK27" s="39"/>
      <c r="AL27" s="39"/>
      <c r="AM27" s="39"/>
      <c r="AN27" s="39"/>
      <c r="AO27" s="39"/>
      <c r="AP27" s="46"/>
      <c r="AQ27" s="14"/>
      <c r="AR27" s="41"/>
      <c r="AS27" s="15"/>
      <c r="AT27" s="14"/>
    </row>
    <row r="28" spans="1:46" s="147" customFormat="1" ht="47.25" x14ac:dyDescent="0.25">
      <c r="A28" s="299"/>
      <c r="B28" s="299"/>
      <c r="C28" s="299"/>
      <c r="D28" s="269" t="s">
        <v>405</v>
      </c>
      <c r="E28" s="14" t="s">
        <v>263</v>
      </c>
      <c r="F28" s="42"/>
      <c r="G28" s="42"/>
      <c r="H28" s="42"/>
      <c r="I28" s="26" t="s">
        <v>640</v>
      </c>
      <c r="J28" s="42" t="s">
        <v>641</v>
      </c>
      <c r="K28" s="42" t="s">
        <v>48</v>
      </c>
      <c r="L28" s="138">
        <v>0.25</v>
      </c>
      <c r="M28" s="26">
        <v>15</v>
      </c>
      <c r="N28" s="138">
        <v>1</v>
      </c>
      <c r="O28" s="148"/>
      <c r="P28" s="42"/>
      <c r="Q28" s="42"/>
      <c r="R28" s="42"/>
      <c r="S28" s="42"/>
      <c r="T28" s="42"/>
      <c r="U28" s="42"/>
      <c r="V28" s="42"/>
      <c r="W28" s="42"/>
      <c r="X28" s="42" t="s">
        <v>642</v>
      </c>
      <c r="Y28" s="26" t="s">
        <v>643</v>
      </c>
      <c r="Z28" s="42" t="s">
        <v>253</v>
      </c>
      <c r="AA28" s="42"/>
      <c r="AB28" s="149" t="s">
        <v>644</v>
      </c>
      <c r="AC28" s="150"/>
      <c r="AD28" s="151">
        <v>2</v>
      </c>
      <c r="AE28" s="151">
        <v>2</v>
      </c>
      <c r="AF28" s="151">
        <v>2</v>
      </c>
      <c r="AG28" s="151">
        <v>2</v>
      </c>
      <c r="AH28" s="151">
        <v>2</v>
      </c>
      <c r="AI28" s="151">
        <v>2</v>
      </c>
      <c r="AJ28" s="151">
        <v>2</v>
      </c>
      <c r="AK28" s="151">
        <v>2</v>
      </c>
      <c r="AL28" s="151">
        <v>2</v>
      </c>
      <c r="AM28" s="151">
        <v>2</v>
      </c>
      <c r="AN28" s="151">
        <v>2</v>
      </c>
      <c r="AO28" s="151">
        <v>2</v>
      </c>
      <c r="AP28" s="40"/>
      <c r="AQ28" s="26" t="s">
        <v>645</v>
      </c>
      <c r="AR28" s="138" t="s">
        <v>43</v>
      </c>
      <c r="AS28" s="26" t="s">
        <v>140</v>
      </c>
      <c r="AT28" s="152"/>
    </row>
    <row r="29" spans="1:46" ht="47.25" x14ac:dyDescent="0.25">
      <c r="A29" s="299"/>
      <c r="B29" s="299"/>
      <c r="C29" s="299"/>
      <c r="D29" s="274"/>
      <c r="E29" s="278" t="s">
        <v>264</v>
      </c>
      <c r="F29" s="15"/>
      <c r="G29" s="15"/>
      <c r="H29" s="15"/>
      <c r="I29" s="26" t="s">
        <v>646</v>
      </c>
      <c r="J29" s="42" t="s">
        <v>647</v>
      </c>
      <c r="K29" s="42" t="s">
        <v>48</v>
      </c>
      <c r="L29" s="138">
        <v>0.75</v>
      </c>
      <c r="M29" s="26">
        <v>10</v>
      </c>
      <c r="N29" s="138">
        <v>1</v>
      </c>
      <c r="O29" s="153">
        <v>5400000</v>
      </c>
      <c r="P29" s="42"/>
      <c r="Q29" s="42"/>
      <c r="R29" s="42"/>
      <c r="S29" s="42"/>
      <c r="T29" s="42"/>
      <c r="U29" s="42"/>
      <c r="V29" s="42"/>
      <c r="W29" s="42"/>
      <c r="X29" s="42" t="s">
        <v>648</v>
      </c>
      <c r="Y29" s="26" t="s">
        <v>649</v>
      </c>
      <c r="Z29" s="42" t="s">
        <v>253</v>
      </c>
      <c r="AA29" s="42"/>
      <c r="AB29" s="149" t="s">
        <v>650</v>
      </c>
      <c r="AC29" s="150"/>
      <c r="AD29" s="151">
        <v>3</v>
      </c>
      <c r="AE29" s="145"/>
      <c r="AF29" s="145"/>
      <c r="AG29" s="145"/>
      <c r="AH29" s="145"/>
      <c r="AI29" s="145"/>
      <c r="AJ29" s="145"/>
      <c r="AK29" s="145"/>
      <c r="AL29" s="145"/>
      <c r="AM29" s="145"/>
      <c r="AN29" s="145"/>
      <c r="AO29" s="145"/>
      <c r="AP29" s="40"/>
      <c r="AQ29" s="27"/>
      <c r="AR29" s="138" t="s">
        <v>43</v>
      </c>
      <c r="AS29" s="26" t="s">
        <v>140</v>
      </c>
      <c r="AT29" s="152"/>
    </row>
    <row r="30" spans="1:46" ht="31.5" x14ac:dyDescent="0.25">
      <c r="A30" s="299"/>
      <c r="B30" s="299"/>
      <c r="C30" s="299"/>
      <c r="D30" s="274"/>
      <c r="E30" s="279"/>
      <c r="F30" s="42"/>
      <c r="G30" s="42"/>
      <c r="H30" s="42"/>
      <c r="I30" s="26" t="s">
        <v>651</v>
      </c>
      <c r="J30" s="42" t="s">
        <v>652</v>
      </c>
      <c r="K30" s="42" t="s">
        <v>48</v>
      </c>
      <c r="L30" s="138">
        <v>0.5</v>
      </c>
      <c r="M30" s="26">
        <v>10</v>
      </c>
      <c r="N30" s="138">
        <v>1</v>
      </c>
      <c r="O30" s="148"/>
      <c r="P30" s="42"/>
      <c r="Q30" s="42"/>
      <c r="R30" s="42"/>
      <c r="S30" s="42"/>
      <c r="T30" s="42"/>
      <c r="U30" s="42"/>
      <c r="V30" s="42"/>
      <c r="W30" s="42"/>
      <c r="X30" s="42" t="s">
        <v>653</v>
      </c>
      <c r="Y30" s="27"/>
      <c r="Z30" s="42"/>
      <c r="AA30" s="42"/>
      <c r="AB30" s="149" t="s">
        <v>654</v>
      </c>
      <c r="AC30" s="150"/>
      <c r="AD30" s="151">
        <v>1</v>
      </c>
      <c r="AE30" s="151"/>
      <c r="AF30" s="151"/>
      <c r="AG30" s="151">
        <v>1</v>
      </c>
      <c r="AH30" s="151"/>
      <c r="AI30" s="151"/>
      <c r="AJ30" s="151">
        <v>1</v>
      </c>
      <c r="AK30" s="151"/>
      <c r="AL30" s="151"/>
      <c r="AM30" s="151">
        <v>1</v>
      </c>
      <c r="AN30" s="145"/>
      <c r="AO30" s="145"/>
      <c r="AP30" s="40"/>
      <c r="AQ30" s="27" t="s">
        <v>655</v>
      </c>
      <c r="AR30" s="138" t="s">
        <v>43</v>
      </c>
      <c r="AS30" s="26"/>
      <c r="AT30" s="152"/>
    </row>
    <row r="31" spans="1:46" ht="31.5" x14ac:dyDescent="0.25">
      <c r="A31" s="299"/>
      <c r="B31" s="299"/>
      <c r="C31" s="299"/>
      <c r="D31" s="274"/>
      <c r="E31" s="280"/>
      <c r="F31" s="42"/>
      <c r="G31" s="42"/>
      <c r="H31" s="42"/>
      <c r="I31" s="26" t="s">
        <v>656</v>
      </c>
      <c r="J31" s="42" t="s">
        <v>657</v>
      </c>
      <c r="K31" s="42" t="s">
        <v>48</v>
      </c>
      <c r="L31" s="138">
        <v>0.35</v>
      </c>
      <c r="M31" s="26">
        <v>10</v>
      </c>
      <c r="N31" s="138">
        <v>1</v>
      </c>
      <c r="O31" s="148"/>
      <c r="P31" s="42"/>
      <c r="Q31" s="42"/>
      <c r="R31" s="42"/>
      <c r="S31" s="42"/>
      <c r="T31" s="42"/>
      <c r="U31" s="42"/>
      <c r="V31" s="42"/>
      <c r="W31" s="42"/>
      <c r="X31" s="42" t="s">
        <v>658</v>
      </c>
      <c r="Y31" s="27"/>
      <c r="Z31" s="42"/>
      <c r="AA31" s="42"/>
      <c r="AB31" s="149" t="s">
        <v>659</v>
      </c>
      <c r="AC31" s="150"/>
      <c r="AD31" s="145"/>
      <c r="AE31" s="145"/>
      <c r="AF31" s="145"/>
      <c r="AG31" s="145"/>
      <c r="AH31" s="145"/>
      <c r="AI31" s="145"/>
      <c r="AJ31" s="145"/>
      <c r="AK31" s="145"/>
      <c r="AL31" s="145"/>
      <c r="AM31" s="145"/>
      <c r="AN31" s="145"/>
      <c r="AO31" s="145"/>
      <c r="AP31" s="40"/>
      <c r="AQ31" s="27" t="s">
        <v>655</v>
      </c>
      <c r="AR31" s="138" t="s">
        <v>43</v>
      </c>
      <c r="AS31" s="26"/>
      <c r="AT31" s="152"/>
    </row>
    <row r="32" spans="1:46" ht="66" customHeight="1" x14ac:dyDescent="0.25">
      <c r="A32" s="299"/>
      <c r="B32" s="299"/>
      <c r="C32" s="299"/>
      <c r="D32" s="274"/>
      <c r="E32" s="269" t="s">
        <v>265</v>
      </c>
      <c r="F32" s="15"/>
      <c r="G32" s="15"/>
      <c r="H32" s="15"/>
      <c r="I32" s="42" t="s">
        <v>660</v>
      </c>
      <c r="J32" s="42" t="s">
        <v>661</v>
      </c>
      <c r="K32" s="42" t="s">
        <v>48</v>
      </c>
      <c r="L32" s="26">
        <v>0</v>
      </c>
      <c r="M32" s="26">
        <v>10</v>
      </c>
      <c r="N32" s="138">
        <v>1</v>
      </c>
      <c r="O32" s="148"/>
      <c r="P32" s="42"/>
      <c r="Q32" s="42">
        <v>15</v>
      </c>
      <c r="R32" s="42"/>
      <c r="S32" s="42">
        <v>15</v>
      </c>
      <c r="T32" s="42"/>
      <c r="U32" s="42">
        <v>15</v>
      </c>
      <c r="V32" s="42"/>
      <c r="W32" s="42">
        <v>15</v>
      </c>
      <c r="X32" s="42" t="s">
        <v>662</v>
      </c>
      <c r="Y32" s="26" t="s">
        <v>649</v>
      </c>
      <c r="Z32" s="42" t="s">
        <v>253</v>
      </c>
      <c r="AA32" s="42"/>
      <c r="AB32" s="149" t="s">
        <v>663</v>
      </c>
      <c r="AC32" s="150"/>
      <c r="AD32" s="145"/>
      <c r="AE32" s="145"/>
      <c r="AF32" s="145"/>
      <c r="AG32" s="145"/>
      <c r="AH32" s="145"/>
      <c r="AI32" s="145"/>
      <c r="AJ32" s="145"/>
      <c r="AK32" s="145"/>
      <c r="AL32" s="145"/>
      <c r="AM32" s="145"/>
      <c r="AN32" s="145"/>
      <c r="AO32" s="145"/>
      <c r="AP32" s="40"/>
      <c r="AQ32" s="26" t="s">
        <v>664</v>
      </c>
      <c r="AR32" s="138" t="s">
        <v>43</v>
      </c>
      <c r="AS32" s="26" t="s">
        <v>140</v>
      </c>
      <c r="AT32" s="152"/>
    </row>
    <row r="33" spans="1:46" ht="66" customHeight="1" x14ac:dyDescent="0.25">
      <c r="A33" s="299"/>
      <c r="B33" s="299"/>
      <c r="C33" s="299"/>
      <c r="D33" s="270"/>
      <c r="E33" s="270"/>
      <c r="F33" s="42"/>
      <c r="G33" s="42"/>
      <c r="H33" s="42"/>
      <c r="I33" s="42" t="s">
        <v>665</v>
      </c>
      <c r="J33" s="42" t="s">
        <v>666</v>
      </c>
      <c r="K33" s="42" t="s">
        <v>48</v>
      </c>
      <c r="L33" s="138">
        <v>0.1</v>
      </c>
      <c r="M33" s="26">
        <v>15</v>
      </c>
      <c r="N33" s="138">
        <v>1</v>
      </c>
      <c r="O33" s="153"/>
      <c r="P33" s="42"/>
      <c r="Q33" s="42"/>
      <c r="R33" s="42" t="s">
        <v>667</v>
      </c>
      <c r="S33" s="42"/>
      <c r="T33" s="42"/>
      <c r="U33" s="42"/>
      <c r="V33" s="42"/>
      <c r="W33" s="42"/>
      <c r="X33" s="42" t="s">
        <v>668</v>
      </c>
      <c r="Y33" s="26" t="s">
        <v>649</v>
      </c>
      <c r="Z33" s="42" t="s">
        <v>253</v>
      </c>
      <c r="AA33" s="42"/>
      <c r="AB33" s="156" t="s">
        <v>669</v>
      </c>
      <c r="AC33" s="150"/>
      <c r="AD33" s="145"/>
      <c r="AE33" s="145"/>
      <c r="AF33" s="145"/>
      <c r="AG33" s="145"/>
      <c r="AH33" s="145"/>
      <c r="AI33" s="145"/>
      <c r="AJ33" s="145"/>
      <c r="AK33" s="145"/>
      <c r="AL33" s="145"/>
      <c r="AM33" s="145"/>
      <c r="AN33" s="145"/>
      <c r="AO33" s="145"/>
      <c r="AP33" s="40"/>
      <c r="AQ33" s="26" t="s">
        <v>664</v>
      </c>
      <c r="AR33" s="138" t="s">
        <v>43</v>
      </c>
      <c r="AS33" s="26" t="s">
        <v>140</v>
      </c>
      <c r="AT33" s="152"/>
    </row>
    <row r="34" spans="1:46" ht="84" customHeight="1" x14ac:dyDescent="0.25">
      <c r="A34" s="299"/>
      <c r="B34" s="299"/>
      <c r="C34" s="299"/>
      <c r="D34" s="283" t="s">
        <v>76</v>
      </c>
      <c r="E34" s="27" t="s">
        <v>77</v>
      </c>
      <c r="F34" s="15"/>
      <c r="G34" s="15"/>
      <c r="H34" s="15"/>
      <c r="I34" s="16" t="s">
        <v>124</v>
      </c>
      <c r="J34" s="16" t="s">
        <v>310</v>
      </c>
      <c r="K34" s="15" t="s">
        <v>48</v>
      </c>
      <c r="L34" s="15" t="s">
        <v>122</v>
      </c>
      <c r="M34" s="15">
        <v>0</v>
      </c>
      <c r="N34" s="15">
        <v>1</v>
      </c>
      <c r="O34" s="15">
        <v>5000000</v>
      </c>
      <c r="P34" s="15">
        <v>1666666.6666666667</v>
      </c>
      <c r="Q34" s="15">
        <v>0.33</v>
      </c>
      <c r="R34" s="15">
        <v>1666666.6666666667</v>
      </c>
      <c r="S34" s="15">
        <v>0.33</v>
      </c>
      <c r="T34" s="15">
        <v>1666666.6666666667</v>
      </c>
      <c r="U34" s="15">
        <v>0.34</v>
      </c>
      <c r="V34" s="15"/>
      <c r="W34" s="15"/>
      <c r="X34" s="48" t="s">
        <v>311</v>
      </c>
      <c r="Y34" s="15" t="s">
        <v>312</v>
      </c>
      <c r="Z34" s="15" t="s">
        <v>257</v>
      </c>
      <c r="AA34" s="15" t="s">
        <v>91</v>
      </c>
      <c r="AB34" s="15" t="s">
        <v>313</v>
      </c>
      <c r="AC34" s="16"/>
      <c r="AD34" s="39">
        <v>1</v>
      </c>
      <c r="AE34" s="39">
        <v>2</v>
      </c>
      <c r="AF34" s="39">
        <v>3</v>
      </c>
      <c r="AG34" s="39"/>
      <c r="AH34" s="39"/>
      <c r="AI34" s="39">
        <v>4</v>
      </c>
      <c r="AJ34" s="39"/>
      <c r="AK34" s="39"/>
      <c r="AL34" s="39"/>
      <c r="AM34" s="39"/>
      <c r="AN34" s="39"/>
      <c r="AO34" s="39"/>
      <c r="AP34" s="49">
        <v>5000000</v>
      </c>
      <c r="AQ34" s="15" t="s">
        <v>314</v>
      </c>
      <c r="AR34" s="41" t="s">
        <v>43</v>
      </c>
      <c r="AS34" s="15" t="s">
        <v>140</v>
      </c>
      <c r="AT34" s="15" t="s">
        <v>315</v>
      </c>
    </row>
    <row r="35" spans="1:46" ht="102" customHeight="1" x14ac:dyDescent="0.25">
      <c r="A35" s="299"/>
      <c r="B35" s="299"/>
      <c r="C35" s="299"/>
      <c r="D35" s="283"/>
      <c r="E35" s="275" t="s">
        <v>78</v>
      </c>
      <c r="F35" s="15"/>
      <c r="G35" s="15"/>
      <c r="H35" s="15"/>
      <c r="I35" s="14" t="s">
        <v>115</v>
      </c>
      <c r="J35" s="14" t="s">
        <v>116</v>
      </c>
      <c r="K35" s="15" t="s">
        <v>108</v>
      </c>
      <c r="L35" s="15" t="s">
        <v>41</v>
      </c>
      <c r="M35" s="15">
        <v>0</v>
      </c>
      <c r="N35" s="36">
        <v>1</v>
      </c>
      <c r="O35" s="37">
        <f t="shared" ref="O35" si="1">+P35+R35+T35+V35</f>
        <v>5000000</v>
      </c>
      <c r="P35" s="37">
        <f>5000000/3</f>
        <v>1666666.6666666667</v>
      </c>
      <c r="Q35" s="36">
        <v>0.33</v>
      </c>
      <c r="R35" s="37">
        <f>5000000/3</f>
        <v>1666666.6666666667</v>
      </c>
      <c r="S35" s="36">
        <v>0.33</v>
      </c>
      <c r="T35" s="37">
        <f>5000000/3</f>
        <v>1666666.6666666667</v>
      </c>
      <c r="U35" s="36">
        <v>0.34</v>
      </c>
      <c r="V35" s="15"/>
      <c r="W35" s="15"/>
      <c r="X35" s="16" t="s">
        <v>97</v>
      </c>
      <c r="Y35" s="14" t="s">
        <v>42</v>
      </c>
      <c r="Z35" s="15" t="s">
        <v>91</v>
      </c>
      <c r="AA35" s="15" t="s">
        <v>246</v>
      </c>
      <c r="AB35" s="15" t="s">
        <v>99</v>
      </c>
      <c r="AC35" s="38"/>
      <c r="AD35" s="39"/>
      <c r="AE35" s="39"/>
      <c r="AF35" s="39"/>
      <c r="AG35" s="39"/>
      <c r="AH35" s="39"/>
      <c r="AI35" s="39"/>
      <c r="AJ35" s="39"/>
      <c r="AK35" s="39"/>
      <c r="AL35" s="39"/>
      <c r="AM35" s="39"/>
      <c r="AN35" s="39"/>
      <c r="AO35" s="39"/>
      <c r="AP35" s="40">
        <f>+O35</f>
        <v>5000000</v>
      </c>
      <c r="AQ35" s="15" t="s">
        <v>84</v>
      </c>
      <c r="AR35" s="41" t="s">
        <v>43</v>
      </c>
      <c r="AS35" s="15" t="s">
        <v>44</v>
      </c>
      <c r="AT35" s="14" t="s">
        <v>85</v>
      </c>
    </row>
    <row r="36" spans="1:46" ht="72.75" customHeight="1" x14ac:dyDescent="0.25">
      <c r="A36" s="299"/>
      <c r="B36" s="299"/>
      <c r="C36" s="299"/>
      <c r="D36" s="283"/>
      <c r="E36" s="277"/>
      <c r="F36" s="15"/>
      <c r="G36" s="15"/>
      <c r="H36" s="15"/>
      <c r="I36" s="14" t="s">
        <v>117</v>
      </c>
      <c r="J36" s="16" t="s">
        <v>121</v>
      </c>
      <c r="K36" s="15" t="s">
        <v>48</v>
      </c>
      <c r="L36" s="15"/>
      <c r="M36" s="15">
        <v>0</v>
      </c>
      <c r="N36" s="36">
        <v>1</v>
      </c>
      <c r="O36" s="15"/>
      <c r="P36" s="15"/>
      <c r="Q36" s="15"/>
      <c r="R36" s="15"/>
      <c r="S36" s="15"/>
      <c r="T36" s="15"/>
      <c r="U36" s="15"/>
      <c r="V36" s="15"/>
      <c r="W36" s="15"/>
      <c r="X36" s="48" t="s">
        <v>135</v>
      </c>
      <c r="Y36" s="15" t="s">
        <v>136</v>
      </c>
      <c r="Z36" s="15" t="s">
        <v>91</v>
      </c>
      <c r="AA36" s="15" t="s">
        <v>246</v>
      </c>
      <c r="AB36" s="16" t="s">
        <v>99</v>
      </c>
      <c r="AC36" s="16"/>
      <c r="AD36" s="39"/>
      <c r="AE36" s="39"/>
      <c r="AF36" s="39"/>
      <c r="AG36" s="39"/>
      <c r="AH36" s="39"/>
      <c r="AI36" s="39"/>
      <c r="AJ36" s="39"/>
      <c r="AK36" s="39"/>
      <c r="AL36" s="39"/>
      <c r="AM36" s="39"/>
      <c r="AN36" s="39"/>
      <c r="AO36" s="39"/>
      <c r="AP36" s="49"/>
      <c r="AQ36" s="15" t="s">
        <v>138</v>
      </c>
      <c r="AR36" s="41" t="s">
        <v>137</v>
      </c>
      <c r="AS36" s="15" t="s">
        <v>44</v>
      </c>
      <c r="AT36" s="14" t="s">
        <v>142</v>
      </c>
    </row>
    <row r="37" spans="1:46" ht="94.5" x14ac:dyDescent="0.25">
      <c r="A37" s="299"/>
      <c r="B37" s="299"/>
      <c r="C37" s="299"/>
      <c r="D37" s="283"/>
      <c r="E37" s="14" t="s">
        <v>79</v>
      </c>
      <c r="F37" s="15"/>
      <c r="G37" s="15"/>
      <c r="H37" s="15"/>
      <c r="I37" s="15" t="s">
        <v>371</v>
      </c>
      <c r="J37" s="15" t="s">
        <v>372</v>
      </c>
      <c r="K37" s="15" t="s">
        <v>373</v>
      </c>
      <c r="L37" s="15" t="s">
        <v>374</v>
      </c>
      <c r="M37" s="15" t="s">
        <v>375</v>
      </c>
      <c r="N37" s="15" t="s">
        <v>376</v>
      </c>
      <c r="O37" s="15"/>
      <c r="P37" s="15"/>
      <c r="Q37" s="15" t="s">
        <v>377</v>
      </c>
      <c r="R37" s="15"/>
      <c r="S37" s="15" t="s">
        <v>378</v>
      </c>
      <c r="T37" s="15"/>
      <c r="U37" s="15" t="s">
        <v>379</v>
      </c>
      <c r="V37" s="15"/>
      <c r="W37" s="15" t="s">
        <v>380</v>
      </c>
      <c r="X37" s="48" t="s">
        <v>381</v>
      </c>
      <c r="Y37" s="15" t="s">
        <v>382</v>
      </c>
      <c r="Z37" s="15" t="s">
        <v>266</v>
      </c>
      <c r="AA37" s="15" t="s">
        <v>246</v>
      </c>
      <c r="AB37" s="15" t="s">
        <v>383</v>
      </c>
      <c r="AC37" s="16"/>
      <c r="AD37" s="39"/>
      <c r="AE37" s="39">
        <v>1</v>
      </c>
      <c r="AF37" s="39">
        <v>1</v>
      </c>
      <c r="AG37" s="39">
        <v>2</v>
      </c>
      <c r="AH37" s="39">
        <v>2</v>
      </c>
      <c r="AI37" s="39">
        <v>2</v>
      </c>
      <c r="AJ37" s="39">
        <v>3</v>
      </c>
      <c r="AK37" s="39">
        <v>3</v>
      </c>
      <c r="AL37" s="39">
        <v>3</v>
      </c>
      <c r="AM37" s="39">
        <v>4</v>
      </c>
      <c r="AN37" s="39">
        <v>4</v>
      </c>
      <c r="AO37" s="39">
        <v>4</v>
      </c>
      <c r="AP37" s="49"/>
      <c r="AQ37" s="15" t="s">
        <v>384</v>
      </c>
      <c r="AR37" s="41" t="s">
        <v>43</v>
      </c>
      <c r="AS37" s="15" t="s">
        <v>140</v>
      </c>
      <c r="AT37" s="15" t="s">
        <v>385</v>
      </c>
    </row>
    <row r="38" spans="1:46" ht="31.5" hidden="1" x14ac:dyDescent="0.25">
      <c r="A38" s="299"/>
      <c r="B38" s="299"/>
      <c r="C38" s="299"/>
      <c r="D38" s="299" t="s">
        <v>80</v>
      </c>
      <c r="E38" s="14" t="s">
        <v>81</v>
      </c>
      <c r="F38" s="38"/>
      <c r="G38" s="38"/>
      <c r="H38" s="38"/>
      <c r="I38" s="38"/>
      <c r="J38" s="38"/>
      <c r="K38" s="44"/>
      <c r="L38" s="38"/>
      <c r="M38" s="38"/>
      <c r="N38" s="44"/>
      <c r="O38" s="38"/>
      <c r="P38" s="44"/>
      <c r="Q38" s="44"/>
      <c r="R38" s="44"/>
      <c r="S38" s="44"/>
      <c r="T38" s="44"/>
      <c r="U38" s="44"/>
      <c r="V38" s="44"/>
      <c r="W38" s="44"/>
      <c r="X38" s="50"/>
      <c r="Y38" s="38"/>
      <c r="Z38" s="15" t="s">
        <v>267</v>
      </c>
      <c r="AA38" s="15" t="s">
        <v>91</v>
      </c>
      <c r="AB38" s="38"/>
      <c r="AC38" s="38"/>
      <c r="AD38" s="51"/>
      <c r="AE38" s="51"/>
      <c r="AF38" s="51"/>
      <c r="AG38" s="39"/>
      <c r="AH38" s="39"/>
      <c r="AI38" s="39"/>
      <c r="AJ38" s="39"/>
      <c r="AK38" s="39"/>
      <c r="AL38" s="39"/>
      <c r="AM38" s="51"/>
      <c r="AN38" s="51"/>
      <c r="AO38" s="51"/>
      <c r="AP38" s="38"/>
      <c r="AQ38" s="52"/>
      <c r="AR38" s="41"/>
      <c r="AS38" s="15"/>
      <c r="AT38" s="38"/>
    </row>
    <row r="39" spans="1:46" ht="63" x14ac:dyDescent="0.25">
      <c r="A39" s="299"/>
      <c r="B39" s="299"/>
      <c r="C39" s="299"/>
      <c r="D39" s="299"/>
      <c r="E39" s="299" t="s">
        <v>82</v>
      </c>
      <c r="F39" s="38"/>
      <c r="G39" s="38"/>
      <c r="H39" s="38"/>
      <c r="I39" s="15" t="s">
        <v>386</v>
      </c>
      <c r="J39" s="15" t="s">
        <v>407</v>
      </c>
      <c r="K39" s="76" t="s">
        <v>387</v>
      </c>
      <c r="L39" s="15" t="s">
        <v>246</v>
      </c>
      <c r="M39" s="15"/>
      <c r="N39" s="15"/>
      <c r="O39" s="15"/>
      <c r="P39" s="15"/>
      <c r="Q39" s="15" t="s">
        <v>388</v>
      </c>
      <c r="R39" s="15"/>
      <c r="S39" s="15"/>
      <c r="T39" s="15"/>
      <c r="U39" s="15"/>
      <c r="V39" s="15"/>
      <c r="W39" s="15"/>
      <c r="X39" s="269" t="s">
        <v>389</v>
      </c>
      <c r="Y39" s="269" t="s">
        <v>390</v>
      </c>
      <c r="Z39" s="269" t="s">
        <v>391</v>
      </c>
      <c r="AA39" s="269" t="s">
        <v>408</v>
      </c>
      <c r="AB39" s="269" t="s">
        <v>392</v>
      </c>
      <c r="AC39" s="15"/>
      <c r="AD39" s="74"/>
      <c r="AE39" s="74"/>
      <c r="AF39" s="74"/>
      <c r="AG39" s="73"/>
      <c r="AH39" s="73"/>
      <c r="AI39" s="73"/>
      <c r="AJ39" s="73"/>
      <c r="AK39" s="73"/>
      <c r="AL39" s="73"/>
      <c r="AM39" s="74"/>
      <c r="AN39" s="74"/>
      <c r="AO39" s="74"/>
      <c r="AP39" s="15"/>
      <c r="AQ39" s="15" t="s">
        <v>576</v>
      </c>
      <c r="AR39" s="36" t="s">
        <v>137</v>
      </c>
      <c r="AS39" s="15" t="s">
        <v>140</v>
      </c>
      <c r="AT39" s="15" t="s">
        <v>577</v>
      </c>
    </row>
    <row r="40" spans="1:46" ht="47.25" x14ac:dyDescent="0.25">
      <c r="A40" s="299"/>
      <c r="B40" s="299"/>
      <c r="C40" s="299"/>
      <c r="D40" s="299"/>
      <c r="E40" s="299"/>
      <c r="F40" s="77"/>
      <c r="G40" s="77"/>
      <c r="H40" s="77"/>
      <c r="I40" s="15" t="s">
        <v>393</v>
      </c>
      <c r="J40" s="15" t="s">
        <v>394</v>
      </c>
      <c r="K40" s="15"/>
      <c r="L40" s="15"/>
      <c r="M40" s="15"/>
      <c r="N40" s="15"/>
      <c r="O40" s="15"/>
      <c r="P40" s="15"/>
      <c r="Q40" s="15"/>
      <c r="R40" s="15"/>
      <c r="S40" s="15"/>
      <c r="T40" s="15"/>
      <c r="U40" s="15" t="s">
        <v>395</v>
      </c>
      <c r="V40" s="15"/>
      <c r="W40" s="15"/>
      <c r="X40" s="274"/>
      <c r="Y40" s="274"/>
      <c r="Z40" s="274"/>
      <c r="AA40" s="274"/>
      <c r="AB40" s="274"/>
      <c r="AC40" s="15"/>
      <c r="AD40" s="15"/>
      <c r="AE40" s="15"/>
      <c r="AF40" s="15"/>
      <c r="AG40" s="15"/>
      <c r="AH40" s="15"/>
      <c r="AI40" s="15"/>
      <c r="AJ40" s="15"/>
      <c r="AK40" s="15"/>
      <c r="AL40" s="15"/>
      <c r="AM40" s="15"/>
      <c r="AN40" s="15"/>
      <c r="AO40" s="15"/>
      <c r="AP40" s="15"/>
      <c r="AQ40" s="15" t="s">
        <v>578</v>
      </c>
      <c r="AR40" s="15" t="s">
        <v>579</v>
      </c>
      <c r="AS40" s="15" t="s">
        <v>580</v>
      </c>
      <c r="AT40" s="15" t="s">
        <v>581</v>
      </c>
    </row>
    <row r="41" spans="1:46" ht="47.25" x14ac:dyDescent="0.25">
      <c r="A41" s="299"/>
      <c r="B41" s="299"/>
      <c r="C41" s="299"/>
      <c r="D41" s="299"/>
      <c r="E41" s="299"/>
      <c r="F41" s="77"/>
      <c r="G41" s="77"/>
      <c r="H41" s="77"/>
      <c r="I41" s="15" t="s">
        <v>404</v>
      </c>
      <c r="J41" s="15" t="s">
        <v>406</v>
      </c>
      <c r="K41" s="15"/>
      <c r="L41" s="15"/>
      <c r="M41" s="15"/>
      <c r="N41" s="15"/>
      <c r="O41" s="15"/>
      <c r="P41" s="15"/>
      <c r="Q41" s="15"/>
      <c r="R41" s="15"/>
      <c r="S41" s="15"/>
      <c r="T41" s="15"/>
      <c r="U41" s="15" t="s">
        <v>388</v>
      </c>
      <c r="V41" s="15"/>
      <c r="W41" s="15"/>
      <c r="X41" s="270"/>
      <c r="Y41" s="270"/>
      <c r="Z41" s="270"/>
      <c r="AA41" s="270"/>
      <c r="AB41" s="270"/>
      <c r="AC41" s="15"/>
      <c r="AD41" s="15"/>
      <c r="AE41" s="15"/>
      <c r="AF41" s="15"/>
      <c r="AG41" s="15"/>
      <c r="AH41" s="15"/>
      <c r="AI41" s="15"/>
      <c r="AJ41" s="15"/>
      <c r="AK41" s="15"/>
      <c r="AL41" s="15"/>
      <c r="AM41" s="15"/>
      <c r="AN41" s="15"/>
      <c r="AO41" s="15"/>
      <c r="AP41" s="15"/>
      <c r="AQ41" s="15" t="s">
        <v>582</v>
      </c>
      <c r="AR41" s="15" t="s">
        <v>137</v>
      </c>
      <c r="AS41" s="15" t="s">
        <v>140</v>
      </c>
      <c r="AT41" s="15" t="s">
        <v>583</v>
      </c>
    </row>
    <row r="42" spans="1:46" ht="93.75" customHeight="1" x14ac:dyDescent="0.25">
      <c r="A42" s="299"/>
      <c r="B42" s="299"/>
      <c r="C42" s="299"/>
      <c r="D42" s="299"/>
      <c r="E42" s="299"/>
      <c r="F42" s="77"/>
      <c r="G42" s="77"/>
      <c r="H42" s="77"/>
      <c r="I42" s="15" t="s">
        <v>396</v>
      </c>
      <c r="J42" s="15" t="s">
        <v>397</v>
      </c>
      <c r="K42" s="15" t="s">
        <v>0</v>
      </c>
      <c r="L42" s="15" t="s">
        <v>398</v>
      </c>
      <c r="M42" s="15" t="s">
        <v>399</v>
      </c>
      <c r="N42" s="15" t="s">
        <v>400</v>
      </c>
      <c r="O42" s="15"/>
      <c r="P42" s="15"/>
      <c r="Q42" s="15" t="s">
        <v>401</v>
      </c>
      <c r="R42" s="15"/>
      <c r="S42" s="15" t="s">
        <v>402</v>
      </c>
      <c r="T42" s="15"/>
      <c r="U42" s="15" t="s">
        <v>403</v>
      </c>
      <c r="V42" s="15"/>
      <c r="W42" s="15"/>
      <c r="X42" s="79"/>
      <c r="Y42" s="79"/>
      <c r="Z42" s="79" t="s">
        <v>701</v>
      </c>
      <c r="AA42" s="79" t="s">
        <v>699</v>
      </c>
      <c r="AB42" s="79" t="s">
        <v>700</v>
      </c>
      <c r="AC42" s="79"/>
      <c r="AD42" s="79"/>
      <c r="AE42" s="79" t="s">
        <v>438</v>
      </c>
      <c r="AF42" s="79" t="s">
        <v>438</v>
      </c>
      <c r="AG42" s="79" t="s">
        <v>438</v>
      </c>
      <c r="AH42" s="79" t="s">
        <v>438</v>
      </c>
      <c r="AI42" s="79" t="s">
        <v>438</v>
      </c>
      <c r="AJ42" s="79" t="s">
        <v>438</v>
      </c>
      <c r="AK42" s="79" t="s">
        <v>438</v>
      </c>
      <c r="AL42" s="79" t="s">
        <v>438</v>
      </c>
      <c r="AM42" s="79" t="s">
        <v>438</v>
      </c>
      <c r="AN42" s="79" t="s">
        <v>438</v>
      </c>
      <c r="AO42" s="79" t="s">
        <v>438</v>
      </c>
      <c r="AP42" s="79"/>
      <c r="AQ42" s="79"/>
      <c r="AR42" s="79"/>
      <c r="AS42" s="79"/>
      <c r="AT42" s="79"/>
    </row>
    <row r="43" spans="1:46" x14ac:dyDescent="0.2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25">
      <c r="A44" s="3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row>
    <row r="45" spans="1:46" x14ac:dyDescent="0.25">
      <c r="A45" s="35"/>
    </row>
    <row r="46" spans="1:46" x14ac:dyDescent="0.25">
      <c r="A46" s="35"/>
    </row>
    <row r="47" spans="1:46" x14ac:dyDescent="0.25">
      <c r="A47" s="35"/>
    </row>
    <row r="48" spans="1:46" s="54" customFormat="1" x14ac:dyDescent="0.25">
      <c r="Z48" s="23"/>
      <c r="AA48" s="23"/>
    </row>
    <row r="49" spans="1:45" s="2" customFormat="1" x14ac:dyDescent="0.25">
      <c r="D49" s="3"/>
      <c r="E49" s="4"/>
      <c r="X49" s="3"/>
      <c r="Z49" s="23"/>
      <c r="AA49" s="23"/>
      <c r="AP49" s="97"/>
      <c r="AS49" s="25"/>
    </row>
    <row r="50" spans="1:45" s="2" customFormat="1" x14ac:dyDescent="0.25">
      <c r="D50" s="3"/>
      <c r="E50" s="4"/>
      <c r="L50" s="192" t="s">
        <v>702</v>
      </c>
      <c r="M50" s="192"/>
      <c r="N50" s="192"/>
      <c r="X50" s="3"/>
      <c r="Z50" s="23"/>
      <c r="AA50" s="23"/>
      <c r="AP50" s="97"/>
      <c r="AS50" s="25"/>
    </row>
    <row r="51" spans="1:45" s="2" customFormat="1" x14ac:dyDescent="0.25">
      <c r="D51" s="3"/>
      <c r="E51" s="4"/>
      <c r="L51" s="193" t="s">
        <v>703</v>
      </c>
      <c r="M51" s="193"/>
      <c r="N51" s="193"/>
      <c r="X51" s="3"/>
      <c r="Z51" s="23"/>
      <c r="AA51" s="23"/>
      <c r="AP51" s="97"/>
      <c r="AS51" s="25"/>
    </row>
    <row r="52" spans="1:45" x14ac:dyDescent="0.25">
      <c r="A52" s="35"/>
    </row>
    <row r="53" spans="1:45" x14ac:dyDescent="0.25">
      <c r="A53" s="35"/>
    </row>
    <row r="54" spans="1:45" ht="25.5" customHeight="1" x14ac:dyDescent="0.25">
      <c r="A54" s="35"/>
    </row>
    <row r="55" spans="1:45" x14ac:dyDescent="0.25">
      <c r="A55" s="35"/>
    </row>
    <row r="56" spans="1:45" x14ac:dyDescent="0.25">
      <c r="A56" s="35"/>
    </row>
    <row r="57" spans="1:45" x14ac:dyDescent="0.25">
      <c r="A57" s="35"/>
    </row>
    <row r="58" spans="1:45" x14ac:dyDescent="0.25">
      <c r="A58" s="35"/>
    </row>
    <row r="59" spans="1:45" x14ac:dyDescent="0.25">
      <c r="A59" s="35"/>
    </row>
    <row r="60" spans="1:45" x14ac:dyDescent="0.25">
      <c r="A60" s="35"/>
    </row>
    <row r="61" spans="1:45" x14ac:dyDescent="0.25">
      <c r="A61" s="35"/>
    </row>
    <row r="62" spans="1:45" x14ac:dyDescent="0.25">
      <c r="A62" s="35"/>
    </row>
  </sheetData>
  <mergeCells count="163">
    <mergeCell ref="A12:A42"/>
    <mergeCell ref="D13:D14"/>
    <mergeCell ref="E39:E42"/>
    <mergeCell ref="D38:D42"/>
    <mergeCell ref="C12:C42"/>
    <mergeCell ref="B12:B42"/>
    <mergeCell ref="X39:X41"/>
    <mergeCell ref="Y39:Y41"/>
    <mergeCell ref="Z39:Z41"/>
    <mergeCell ref="U21:U23"/>
    <mergeCell ref="L21:L23"/>
    <mergeCell ref="M21:M23"/>
    <mergeCell ref="N21:N23"/>
    <mergeCell ref="O21:O23"/>
    <mergeCell ref="P21:P23"/>
    <mergeCell ref="P17:P20"/>
    <mergeCell ref="Q17:Q20"/>
    <mergeCell ref="R17:R20"/>
    <mergeCell ref="S17:S20"/>
    <mergeCell ref="T17:T20"/>
    <mergeCell ref="Q21:Q23"/>
    <mergeCell ref="R21:R23"/>
    <mergeCell ref="S21:S23"/>
    <mergeCell ref="T21:T23"/>
    <mergeCell ref="V21:V23"/>
    <mergeCell ref="W21:W23"/>
    <mergeCell ref="X21:X23"/>
    <mergeCell ref="Y21:Y23"/>
    <mergeCell ref="Z21:Z23"/>
    <mergeCell ref="AA21:AA23"/>
    <mergeCell ref="AB21:AB23"/>
    <mergeCell ref="AC21:AC23"/>
    <mergeCell ref="X24:X26"/>
    <mergeCell ref="Y24:Y26"/>
    <mergeCell ref="Z24:Z26"/>
    <mergeCell ref="AA24:AA26"/>
    <mergeCell ref="AO21:AO23"/>
    <mergeCell ref="AF21:AF23"/>
    <mergeCell ref="AG21:AG23"/>
    <mergeCell ref="AH21:AH23"/>
    <mergeCell ref="AI21:AI23"/>
    <mergeCell ref="AJ21:AJ23"/>
    <mergeCell ref="AA39:AA41"/>
    <mergeCell ref="AB39:AB41"/>
    <mergeCell ref="AD21:AD23"/>
    <mergeCell ref="AE21:AE23"/>
    <mergeCell ref="AN24:AN26"/>
    <mergeCell ref="AO24:AO26"/>
    <mergeCell ref="AD24:AD26"/>
    <mergeCell ref="AE24:AE26"/>
    <mergeCell ref="AF24:AF26"/>
    <mergeCell ref="AG24:AG26"/>
    <mergeCell ref="AH24:AH26"/>
    <mergeCell ref="AI24:AI26"/>
    <mergeCell ref="AJ24:AJ26"/>
    <mergeCell ref="AK24:AK26"/>
    <mergeCell ref="AL24:AL26"/>
    <mergeCell ref="B5:AT5"/>
    <mergeCell ref="B6:K6"/>
    <mergeCell ref="B7:AT7"/>
    <mergeCell ref="K17:K20"/>
    <mergeCell ref="E17:E23"/>
    <mergeCell ref="I21:I23"/>
    <mergeCell ref="J21:J23"/>
    <mergeCell ref="K21:K23"/>
    <mergeCell ref="L17:L20"/>
    <mergeCell ref="M17:M20"/>
    <mergeCell ref="N17:N20"/>
    <mergeCell ref="O17:O20"/>
    <mergeCell ref="AA17:AA20"/>
    <mergeCell ref="AB17:AB20"/>
    <mergeCell ref="AD17:AD20"/>
    <mergeCell ref="AP17:AP20"/>
    <mergeCell ref="AF17:AF20"/>
    <mergeCell ref="AG17:AG20"/>
    <mergeCell ref="AH17:AH20"/>
    <mergeCell ref="AI17:AI20"/>
    <mergeCell ref="AJ17:AJ20"/>
    <mergeCell ref="AK17:AK20"/>
    <mergeCell ref="AL17:AL20"/>
    <mergeCell ref="AM17:AM20"/>
    <mergeCell ref="T24:T26"/>
    <mergeCell ref="U24:U26"/>
    <mergeCell ref="V24:V26"/>
    <mergeCell ref="W24:W26"/>
    <mergeCell ref="C8:AT8"/>
    <mergeCell ref="D15:D27"/>
    <mergeCell ref="D34:D37"/>
    <mergeCell ref="U17:U20"/>
    <mergeCell ref="V17:V20"/>
    <mergeCell ref="W17:W20"/>
    <mergeCell ref="X17:X20"/>
    <mergeCell ref="Y17:Y20"/>
    <mergeCell ref="Z17:Z20"/>
    <mergeCell ref="E35:E36"/>
    <mergeCell ref="I17:I20"/>
    <mergeCell ref="J17:J20"/>
    <mergeCell ref="AN17:AN20"/>
    <mergeCell ref="AO17:AO20"/>
    <mergeCell ref="AE17:AE20"/>
    <mergeCell ref="AP21:AP23"/>
    <mergeCell ref="AK21:AK23"/>
    <mergeCell ref="AL21:AL23"/>
    <mergeCell ref="AM21:AM23"/>
    <mergeCell ref="AN21:AN23"/>
    <mergeCell ref="E32:E33"/>
    <mergeCell ref="A9:A11"/>
    <mergeCell ref="B9:B11"/>
    <mergeCell ref="C9:C11"/>
    <mergeCell ref="D9:D11"/>
    <mergeCell ref="E9:E11"/>
    <mergeCell ref="F9:F11"/>
    <mergeCell ref="G9:G11"/>
    <mergeCell ref="AM24:AM26"/>
    <mergeCell ref="AB24:AB26"/>
    <mergeCell ref="E24:E26"/>
    <mergeCell ref="I24:I26"/>
    <mergeCell ref="J24:J26"/>
    <mergeCell ref="K24:K26"/>
    <mergeCell ref="L24:L26"/>
    <mergeCell ref="M24:M26"/>
    <mergeCell ref="N24:N26"/>
    <mergeCell ref="E29:E31"/>
    <mergeCell ref="D28:D33"/>
    <mergeCell ref="O24:O26"/>
    <mergeCell ref="P24:P26"/>
    <mergeCell ref="Q24:Q26"/>
    <mergeCell ref="R24:R26"/>
    <mergeCell ref="S24:S26"/>
    <mergeCell ref="AT10:AT11"/>
    <mergeCell ref="H9:H11"/>
    <mergeCell ref="I9:I11"/>
    <mergeCell ref="J9:J11"/>
    <mergeCell ref="K9:K11"/>
    <mergeCell ref="L9:L11"/>
    <mergeCell ref="M9:M11"/>
    <mergeCell ref="N9:W9"/>
    <mergeCell ref="X9:X11"/>
    <mergeCell ref="Y9:Y11"/>
    <mergeCell ref="A1:AT1"/>
    <mergeCell ref="A2:AT2"/>
    <mergeCell ref="A4:AT4"/>
    <mergeCell ref="L50:N50"/>
    <mergeCell ref="L51:N51"/>
    <mergeCell ref="Z9:Z11"/>
    <mergeCell ref="AA9:AA11"/>
    <mergeCell ref="AB9:AB11"/>
    <mergeCell ref="AC9:AC11"/>
    <mergeCell ref="AD9:AO9"/>
    <mergeCell ref="AP9:AP11"/>
    <mergeCell ref="AQ9:AT9"/>
    <mergeCell ref="N10:N11"/>
    <mergeCell ref="O10:O11"/>
    <mergeCell ref="P10:Q10"/>
    <mergeCell ref="R10:S10"/>
    <mergeCell ref="T10:U10"/>
    <mergeCell ref="V10:W10"/>
    <mergeCell ref="AD10:AF10"/>
    <mergeCell ref="AG10:AI10"/>
    <mergeCell ref="AJ10:AL10"/>
    <mergeCell ref="AM10:AO10"/>
    <mergeCell ref="AQ10:AQ11"/>
    <mergeCell ref="AR10:AS10"/>
  </mergeCells>
  <dataValidations xWindow="1013" yWindow="233" count="30">
    <dataValidation allowBlank="1" showInputMessage="1" showErrorMessage="1" prompt="Incluir aqui apuesta dependiente del área estratégica del PEI_x000a_" sqref="C8"/>
    <dataValidation type="list" allowBlank="1" showInputMessage="1" showErrorMessage="1" sqref="AR13:AR39">
      <formula1>"Remoto, Poco probable, Posible, Probable, Muy probable "</formula1>
    </dataValidation>
    <dataValidation type="list" allowBlank="1" showInputMessage="1" showErrorMessage="1" sqref="AS13:AS39">
      <formula1>"Insignificante, Leve, Moderado, Grave, Catastrófico"</formula1>
    </dataValidation>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Title="Meta" prompt="Expresión concreta y cuantificable de los logros del producto que se planea alcanzar en cada trimestre del año._x000a_" sqref="N12 V10 R10 T10 N10:P10"/>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2"/>
    <dataValidation allowBlank="1" showInputMessage="1" showErrorMessage="1" promptTitle="Resultado:" prompt="Indique el resultado del PEI " sqref="A9 C9:D9"/>
    <dataValidation allowBlank="1" showInputMessage="1" showErrorMessage="1" promptTitle="Actividades generales: " prompt="Contemple en este espacio, las principales actividades que deberán ser realizadas para el cumplimiento del producto._x000a_" sqref="AB12:AC12 AC9 AB9:AB11"/>
    <dataValidation allowBlank="1" showInputMessage="1" showErrorMessage="1" promptTitle="Trimestre 4:" prompt="Octubre, Noviembre, Diciembre" sqref="AM10:AO10"/>
    <dataValidation allowBlank="1" showInputMessage="1" showErrorMessage="1" promptTitle="Trimestre 4:" prompt="Julio, Agosto, Septiembre" sqref="AJ10:AL10"/>
    <dataValidation allowBlank="1" showInputMessage="1" showErrorMessage="1" promptTitle="Trimestre 2:" prompt="Abril, Mayo, Junio" sqref="AG10:AI10"/>
    <dataValidation allowBlank="1" showInputMessage="1" showErrorMessage="1" promptTitle="Trimestre 1:" prompt="Enero, Febrero, Marzo_x000a_" sqref="AD10:AF10"/>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Meta:" prompt="Constituye la expresión concreta y cuantificable de los productos previamente definidos. " sqref="N9"/>
    <dataValidation allowBlank="1" showInputMessage="1" showErrorMessage="1" promptTitle="Riesgo Asociado:" prompt="Incluya aqui la probabilidad de ocurrencia de un evento que pueda entorpecer la realización del producto" sqref="AQ12 AQ10"/>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AR12"/>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AS12"/>
    <dataValidation allowBlank="1" showInputMessage="1" showErrorMessage="1" promptTitle="Acciones de mitigación:" prompt="Incluya acciones de prevención para la reducción de ocurrencia de riesgos" sqref="AT12 AT10"/>
    <dataValidation allowBlank="1" showInputMessage="1" showErrorMessage="1" promptTitle="Acciones a realizar:" prompt="Indique las macro actividades que se estarán realizando para el logro del producto, se sugiere no más de 5 acciones." sqref="AB16:AB23 AC15:AC16 AC36:AC37 AC24:AC34"/>
    <dataValidation allowBlank="1" showInputMessage="1" showErrorMessage="1" promptTitle="Resultado esperado del producto" prompt="Indique qué se espera alcanzar con el logro del producto" sqref="X9:X12"/>
    <dataValidation allowBlank="1" showInputMessage="1" showErrorMessage="1" promptTitle="Línea base:" prompt="Valor presente del producto._x000a__x000a__x000a_" sqref="M9:M12"/>
    <dataValidation allowBlank="1" showInputMessage="1" showErrorMessage="1" promptTitle="Beneficiario:" prompt="Persona o entidad a quien va dirigido el producto. " sqref="K9:K12"/>
    <dataValidation allowBlank="1" showInputMessage="1" showErrorMessage="1" promptTitle="Descripción del producto: " prompt="Breve detalle del producto." sqref="J9:J12"/>
    <dataValidation allowBlank="1" showInputMessage="1" showErrorMessage="1" promptTitle="Producto:" prompt="Son bienes y/o servicios que se estarán ejecutando desde el área organizacional, tomando como referencia las operaciones plasmadas en el PEI. " sqref="I9:I12"/>
    <dataValidation allowBlank="1" showInputMessage="1" showErrorMessage="1" promptTitle="Resultado Estratégico:" prompt="Según la apuesta estratégica del PEI que corresponda al área, incluir los resultados estratégicos para el año 2016." sqref="E9:E12"/>
    <dataValidation allowBlank="1" showInputMessage="1" showErrorMessage="1" promptTitle="Indicador del producto:" prompt="Es una herramienta de medición del producto. Sólo mide, no opina." sqref="L9:L12"/>
    <dataValidation allowBlank="1" showInputMessage="1" showErrorMessage="1" promptTitle="Medio de verificación:" prompt="Especifique aquí las evidencias concretas que darán cuenta del logro del producto y de las metas establecidas en el plan." sqref="Y9:Y12"/>
    <dataValidation allowBlank="1" showInputMessage="1" showErrorMessage="1" promptTitle="Responsable Primario:" prompt="Incluya los responsables directos del logro del producto_x000a_" sqref="Z9:Z12"/>
    <dataValidation allowBlank="1" showInputMessage="1" showErrorMessage="1" promptTitle="Responsable(s) Solidario(s):" prompt="Incluya los responsables que están involucrados con el logro del producto_x000a_" sqref="AA9:AA12"/>
  </dataValidations>
  <pageMargins left="0.70866141732283472" right="0.70866141732283472" top="0.74803149606299213" bottom="0.74803149606299213" header="0.31496062992125984" footer="0.31496062992125984"/>
  <pageSetup paperSize="8" scale="13"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
  <sheetViews>
    <sheetView view="pageBreakPreview" zoomScale="40" zoomScaleNormal="100" zoomScaleSheetLayoutView="40" workbookViewId="0">
      <selection activeCell="E39" sqref="E39"/>
    </sheetView>
  </sheetViews>
  <sheetFormatPr baseColWidth="10" defaultColWidth="11.42578125" defaultRowHeight="15" x14ac:dyDescent="0.25"/>
  <cols>
    <col min="1" max="1" width="26.42578125" bestFit="1" customWidth="1"/>
    <col min="2" max="2" width="28.140625" customWidth="1"/>
    <col min="3" max="3" width="25" customWidth="1"/>
    <col min="4" max="4" width="24.5703125" style="2" customWidth="1"/>
    <col min="5" max="5" width="42.28515625" style="4" customWidth="1"/>
    <col min="6" max="8" width="11.42578125" hidden="1" customWidth="1"/>
    <col min="9" max="10" width="29.42578125" customWidth="1"/>
    <col min="11" max="11" width="19.7109375" customWidth="1"/>
    <col min="12" max="23" width="11.42578125" customWidth="1"/>
    <col min="24" max="24" width="30.42578125" customWidth="1"/>
    <col min="25" max="25" width="22.42578125" customWidth="1"/>
    <col min="26" max="26" width="22.28515625" style="9" bestFit="1" customWidth="1"/>
    <col min="27" max="27" width="28.7109375" style="9" customWidth="1"/>
    <col min="28" max="28" width="28" customWidth="1"/>
    <col min="29" max="29" width="25" hidden="1" customWidth="1"/>
    <col min="30" max="30" width="2.42578125" bestFit="1" customWidth="1"/>
    <col min="31" max="31" width="2.28515625" bestFit="1" customWidth="1"/>
    <col min="32" max="32" width="3.28515625" bestFit="1" customWidth="1"/>
    <col min="33" max="33" width="2.5703125" bestFit="1" customWidth="1"/>
    <col min="34" max="34" width="3.28515625" bestFit="1" customWidth="1"/>
    <col min="35" max="36" width="2.140625" bestFit="1" customWidth="1"/>
    <col min="37" max="37" width="2.5703125" bestFit="1" customWidth="1"/>
    <col min="38" max="38" width="2.28515625" bestFit="1" customWidth="1"/>
    <col min="39" max="41" width="2.7109375" bestFit="1" customWidth="1"/>
    <col min="42" max="42" width="19" customWidth="1"/>
    <col min="43" max="43" width="18" customWidth="1"/>
    <col min="44" max="45" width="15" customWidth="1"/>
    <col min="46" max="46" width="28.28515625" customWidth="1"/>
  </cols>
  <sheetData>
    <row r="1" spans="1:46" s="5" customFormat="1" ht="40.5" customHeight="1" x14ac:dyDescent="0.65">
      <c r="A1" s="233" t="s">
        <v>88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t="s">
        <v>1</v>
      </c>
      <c r="AR1" s="233"/>
      <c r="AS1" s="233"/>
      <c r="AT1" s="233"/>
    </row>
    <row r="2" spans="1:46" s="6" customFormat="1" ht="35.2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row>
    <row r="3" spans="1:46" s="6" customFormat="1" ht="25.5" customHeight="1" x14ac:dyDescent="0.25">
      <c r="E3" s="102"/>
      <c r="K3" s="83"/>
    </row>
    <row r="4" spans="1:46" s="6" customFormat="1" ht="32.25" customHeight="1" x14ac:dyDescent="0.25">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row>
    <row r="5" spans="1:46" s="175" customFormat="1" ht="18.75" x14ac:dyDescent="0.25">
      <c r="A5" s="56" t="s">
        <v>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row>
    <row r="6" spans="1:46" s="175" customFormat="1" ht="18.75" x14ac:dyDescent="0.25">
      <c r="A6" s="56" t="s">
        <v>89</v>
      </c>
      <c r="B6" s="217" t="s">
        <v>207</v>
      </c>
      <c r="C6" s="217"/>
      <c r="D6" s="217"/>
      <c r="E6" s="217"/>
      <c r="F6" s="217"/>
      <c r="G6" s="217"/>
      <c r="H6" s="217"/>
      <c r="I6" s="217"/>
      <c r="J6" s="217"/>
      <c r="K6" s="217"/>
      <c r="L6" s="57"/>
      <c r="M6" s="57"/>
      <c r="N6" s="57"/>
      <c r="O6" s="57"/>
      <c r="P6" s="57"/>
      <c r="Q6" s="57"/>
      <c r="R6" s="57"/>
      <c r="S6" s="57"/>
      <c r="T6" s="57"/>
      <c r="U6" s="57"/>
      <c r="V6" s="57"/>
      <c r="W6" s="57"/>
      <c r="X6" s="57"/>
      <c r="Y6" s="57"/>
      <c r="Z6" s="70"/>
      <c r="AA6" s="70"/>
      <c r="AB6" s="57"/>
      <c r="AC6" s="57"/>
      <c r="AD6" s="57"/>
      <c r="AE6" s="57"/>
      <c r="AF6" s="57"/>
      <c r="AG6" s="57"/>
      <c r="AH6" s="57"/>
      <c r="AI6" s="57"/>
      <c r="AJ6" s="57"/>
      <c r="AK6" s="57"/>
      <c r="AL6" s="57"/>
      <c r="AM6" s="57"/>
      <c r="AN6" s="57"/>
      <c r="AO6" s="57"/>
      <c r="AP6" s="57"/>
      <c r="AQ6" s="57"/>
      <c r="AR6" s="57"/>
      <c r="AS6" s="57"/>
      <c r="AT6" s="57"/>
    </row>
    <row r="7" spans="1:46" s="175" customFormat="1" ht="18.75" x14ac:dyDescent="0.25">
      <c r="A7" s="56" t="s">
        <v>90</v>
      </c>
      <c r="B7" s="217" t="s">
        <v>198</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row>
    <row r="8" spans="1:46" ht="46.5" x14ac:dyDescent="0.25">
      <c r="A8" s="174" t="s">
        <v>4</v>
      </c>
      <c r="B8" s="172"/>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1"/>
    </row>
    <row r="9" spans="1:46" s="6" customFormat="1" ht="15" customHeight="1" x14ac:dyDescent="0.25">
      <c r="A9" s="206" t="s">
        <v>83</v>
      </c>
      <c r="B9" s="197" t="s">
        <v>6</v>
      </c>
      <c r="C9" s="207" t="s">
        <v>7</v>
      </c>
      <c r="D9" s="209" t="s">
        <v>8</v>
      </c>
      <c r="E9" s="196" t="s">
        <v>163</v>
      </c>
      <c r="F9" s="197" t="s">
        <v>9</v>
      </c>
      <c r="G9" s="197" t="s">
        <v>10</v>
      </c>
      <c r="H9" s="197" t="s">
        <v>11</v>
      </c>
      <c r="I9" s="196" t="s">
        <v>12</v>
      </c>
      <c r="J9" s="197" t="s">
        <v>92</v>
      </c>
      <c r="K9" s="197" t="s">
        <v>13</v>
      </c>
      <c r="L9" s="196" t="s">
        <v>93</v>
      </c>
      <c r="M9" s="196" t="s">
        <v>94</v>
      </c>
      <c r="N9" s="209" t="s">
        <v>14</v>
      </c>
      <c r="O9" s="236"/>
      <c r="P9" s="236"/>
      <c r="Q9" s="236"/>
      <c r="R9" s="236"/>
      <c r="S9" s="236"/>
      <c r="T9" s="236"/>
      <c r="U9" s="236"/>
      <c r="V9" s="236"/>
      <c r="W9" s="207"/>
      <c r="X9" s="211" t="s">
        <v>95</v>
      </c>
      <c r="Y9" s="196" t="s">
        <v>102</v>
      </c>
      <c r="Z9" s="196" t="s">
        <v>15</v>
      </c>
      <c r="AA9" s="196" t="s">
        <v>16</v>
      </c>
      <c r="AB9" s="197" t="s">
        <v>101</v>
      </c>
      <c r="AC9" s="197" t="s">
        <v>241</v>
      </c>
      <c r="AD9" s="196" t="s">
        <v>17</v>
      </c>
      <c r="AE9" s="196"/>
      <c r="AF9" s="196"/>
      <c r="AG9" s="196"/>
      <c r="AH9" s="196"/>
      <c r="AI9" s="196"/>
      <c r="AJ9" s="196"/>
      <c r="AK9" s="196"/>
      <c r="AL9" s="196"/>
      <c r="AM9" s="196"/>
      <c r="AN9" s="196"/>
      <c r="AO9" s="196"/>
      <c r="AP9" s="197" t="s">
        <v>111</v>
      </c>
      <c r="AQ9" s="202" t="s">
        <v>5</v>
      </c>
      <c r="AR9" s="203"/>
      <c r="AS9" s="203"/>
      <c r="AT9" s="204"/>
    </row>
    <row r="10" spans="1:46" s="6" customFormat="1" ht="33.75" customHeight="1" x14ac:dyDescent="0.25">
      <c r="A10" s="206"/>
      <c r="B10" s="198"/>
      <c r="C10" s="208"/>
      <c r="D10" s="210"/>
      <c r="E10" s="196"/>
      <c r="F10" s="198"/>
      <c r="G10" s="198"/>
      <c r="H10" s="198"/>
      <c r="I10" s="196"/>
      <c r="J10" s="198"/>
      <c r="K10" s="198"/>
      <c r="L10" s="196"/>
      <c r="M10" s="196"/>
      <c r="N10" s="209" t="s">
        <v>25</v>
      </c>
      <c r="O10" s="238" t="s">
        <v>109</v>
      </c>
      <c r="P10" s="194" t="s">
        <v>26</v>
      </c>
      <c r="Q10" s="195"/>
      <c r="R10" s="194" t="s">
        <v>27</v>
      </c>
      <c r="S10" s="195"/>
      <c r="T10" s="194" t="s">
        <v>28</v>
      </c>
      <c r="U10" s="195"/>
      <c r="V10" s="194" t="s">
        <v>29</v>
      </c>
      <c r="W10" s="195"/>
      <c r="X10" s="212"/>
      <c r="Y10" s="196"/>
      <c r="Z10" s="196"/>
      <c r="AA10" s="196"/>
      <c r="AB10" s="198"/>
      <c r="AC10" s="198"/>
      <c r="AD10" s="199" t="s">
        <v>19</v>
      </c>
      <c r="AE10" s="199"/>
      <c r="AF10" s="199"/>
      <c r="AG10" s="199" t="s">
        <v>20</v>
      </c>
      <c r="AH10" s="199"/>
      <c r="AI10" s="199"/>
      <c r="AJ10" s="199" t="s">
        <v>21</v>
      </c>
      <c r="AK10" s="199"/>
      <c r="AL10" s="199"/>
      <c r="AM10" s="199" t="s">
        <v>22</v>
      </c>
      <c r="AN10" s="199"/>
      <c r="AO10" s="199"/>
      <c r="AP10" s="198"/>
      <c r="AQ10" s="197" t="s">
        <v>18</v>
      </c>
      <c r="AR10" s="194" t="s">
        <v>103</v>
      </c>
      <c r="AS10" s="195"/>
      <c r="AT10" s="234" t="s">
        <v>104</v>
      </c>
    </row>
    <row r="11" spans="1:46" s="65" customFormat="1" ht="30.75" customHeight="1" x14ac:dyDescent="0.25">
      <c r="A11" s="206"/>
      <c r="B11" s="198"/>
      <c r="C11" s="208"/>
      <c r="D11" s="210"/>
      <c r="E11" s="197"/>
      <c r="F11" s="198"/>
      <c r="G11" s="198"/>
      <c r="H11" s="198"/>
      <c r="I11" s="197"/>
      <c r="J11" s="198"/>
      <c r="K11" s="198"/>
      <c r="L11" s="197"/>
      <c r="M11" s="197"/>
      <c r="N11" s="210"/>
      <c r="O11" s="253"/>
      <c r="P11" s="66" t="s">
        <v>110</v>
      </c>
      <c r="Q11" s="66" t="s">
        <v>39</v>
      </c>
      <c r="R11" s="66" t="s">
        <v>110</v>
      </c>
      <c r="S11" s="66" t="s">
        <v>39</v>
      </c>
      <c r="T11" s="66" t="s">
        <v>110</v>
      </c>
      <c r="U11" s="66" t="s">
        <v>39</v>
      </c>
      <c r="V11" s="66" t="s">
        <v>110</v>
      </c>
      <c r="W11" s="66" t="s">
        <v>39</v>
      </c>
      <c r="X11" s="212"/>
      <c r="Y11" s="197"/>
      <c r="Z11" s="197"/>
      <c r="AA11" s="197"/>
      <c r="AB11" s="198"/>
      <c r="AC11" s="198"/>
      <c r="AD11" s="21" t="s">
        <v>30</v>
      </c>
      <c r="AE11" s="21" t="s">
        <v>31</v>
      </c>
      <c r="AF11" s="21" t="s">
        <v>32</v>
      </c>
      <c r="AG11" s="21" t="s">
        <v>33</v>
      </c>
      <c r="AH11" s="21" t="s">
        <v>32</v>
      </c>
      <c r="AI11" s="21" t="s">
        <v>34</v>
      </c>
      <c r="AJ11" s="21" t="s">
        <v>34</v>
      </c>
      <c r="AK11" s="21" t="s">
        <v>33</v>
      </c>
      <c r="AL11" s="21" t="s">
        <v>35</v>
      </c>
      <c r="AM11" s="21" t="s">
        <v>36</v>
      </c>
      <c r="AN11" s="21" t="s">
        <v>37</v>
      </c>
      <c r="AO11" s="21" t="s">
        <v>38</v>
      </c>
      <c r="AP11" s="198"/>
      <c r="AQ11" s="198"/>
      <c r="AR11" s="20" t="s">
        <v>23</v>
      </c>
      <c r="AS11" s="20" t="s">
        <v>24</v>
      </c>
      <c r="AT11" s="235"/>
    </row>
    <row r="12" spans="1:46" ht="105" customHeight="1" x14ac:dyDescent="0.25">
      <c r="A12" s="232" t="s">
        <v>162</v>
      </c>
      <c r="B12" s="254" t="s">
        <v>272</v>
      </c>
      <c r="C12" s="232" t="s">
        <v>206</v>
      </c>
      <c r="D12" s="232" t="s">
        <v>204</v>
      </c>
      <c r="E12" s="61" t="s">
        <v>199</v>
      </c>
      <c r="F12" s="107"/>
      <c r="G12" s="107"/>
      <c r="H12" s="107"/>
      <c r="I12" s="126" t="s">
        <v>594</v>
      </c>
      <c r="J12" s="127" t="s">
        <v>608</v>
      </c>
      <c r="K12" s="128" t="s">
        <v>0</v>
      </c>
      <c r="L12" s="26" t="s">
        <v>122</v>
      </c>
      <c r="M12" s="188">
        <v>0</v>
      </c>
      <c r="N12" s="26" t="s">
        <v>587</v>
      </c>
      <c r="O12" s="86">
        <v>0</v>
      </c>
      <c r="P12" s="189">
        <v>0</v>
      </c>
      <c r="Q12" s="133">
        <v>0.2</v>
      </c>
      <c r="R12" s="189"/>
      <c r="S12" s="133">
        <v>0.3</v>
      </c>
      <c r="T12" s="131">
        <v>0</v>
      </c>
      <c r="U12" s="133">
        <v>0.3</v>
      </c>
      <c r="V12" s="131">
        <v>0</v>
      </c>
      <c r="W12" s="133">
        <v>0.2</v>
      </c>
      <c r="X12" s="115" t="s">
        <v>602</v>
      </c>
      <c r="Y12" s="115" t="s">
        <v>589</v>
      </c>
      <c r="Z12" s="26" t="s">
        <v>247</v>
      </c>
      <c r="AA12" s="26" t="s">
        <v>247</v>
      </c>
      <c r="AB12" s="129" t="s">
        <v>609</v>
      </c>
      <c r="AC12" s="131"/>
      <c r="AD12" s="132" t="s">
        <v>438</v>
      </c>
      <c r="AE12" s="132" t="s">
        <v>438</v>
      </c>
      <c r="AF12" s="132" t="s">
        <v>438</v>
      </c>
      <c r="AG12" s="132" t="s">
        <v>438</v>
      </c>
      <c r="AH12" s="132" t="s">
        <v>438</v>
      </c>
      <c r="AI12" s="132" t="s">
        <v>438</v>
      </c>
      <c r="AJ12" s="132" t="s">
        <v>438</v>
      </c>
      <c r="AK12" s="132" t="s">
        <v>438</v>
      </c>
      <c r="AL12" s="132" t="s">
        <v>438</v>
      </c>
      <c r="AM12" s="132" t="s">
        <v>438</v>
      </c>
      <c r="AN12" s="132" t="s">
        <v>438</v>
      </c>
      <c r="AO12" s="132" t="s">
        <v>438</v>
      </c>
      <c r="AP12" s="131">
        <v>0</v>
      </c>
      <c r="AQ12" s="131" t="s">
        <v>610</v>
      </c>
      <c r="AR12" s="133">
        <v>0.2</v>
      </c>
      <c r="AS12" s="131" t="s">
        <v>44</v>
      </c>
      <c r="AT12" s="129" t="s">
        <v>611</v>
      </c>
    </row>
    <row r="13" spans="1:46" ht="105" x14ac:dyDescent="0.25">
      <c r="A13" s="232"/>
      <c r="B13" s="254"/>
      <c r="C13" s="232"/>
      <c r="D13" s="232"/>
      <c r="E13" s="61" t="s">
        <v>200</v>
      </c>
      <c r="F13" s="107"/>
      <c r="G13" s="107"/>
      <c r="H13" s="107"/>
      <c r="I13" s="127" t="s">
        <v>612</v>
      </c>
      <c r="J13" s="127" t="s">
        <v>613</v>
      </c>
      <c r="K13" s="128" t="s">
        <v>0</v>
      </c>
      <c r="L13" s="26" t="s">
        <v>122</v>
      </c>
      <c r="M13" s="188">
        <v>0</v>
      </c>
      <c r="N13" s="26" t="s">
        <v>587</v>
      </c>
      <c r="O13" s="86">
        <v>0</v>
      </c>
      <c r="P13" s="189">
        <v>0</v>
      </c>
      <c r="Q13" s="133">
        <v>0.2</v>
      </c>
      <c r="R13" s="189">
        <v>0</v>
      </c>
      <c r="S13" s="133">
        <v>0.3</v>
      </c>
      <c r="T13" s="131">
        <v>0</v>
      </c>
      <c r="U13" s="133">
        <v>0.3</v>
      </c>
      <c r="V13" s="131">
        <v>0</v>
      </c>
      <c r="W13" s="133">
        <v>0.2</v>
      </c>
      <c r="X13" s="128" t="s">
        <v>614</v>
      </c>
      <c r="Y13" s="115" t="s">
        <v>589</v>
      </c>
      <c r="Z13" s="129" t="s">
        <v>247</v>
      </c>
      <c r="AA13" s="129" t="s">
        <v>615</v>
      </c>
      <c r="AB13" s="129" t="s">
        <v>616</v>
      </c>
      <c r="AC13" s="131"/>
      <c r="AD13" s="132" t="s">
        <v>438</v>
      </c>
      <c r="AE13" s="132" t="s">
        <v>438</v>
      </c>
      <c r="AF13" s="132" t="s">
        <v>438</v>
      </c>
      <c r="AG13" s="132" t="s">
        <v>438</v>
      </c>
      <c r="AH13" s="132" t="s">
        <v>438</v>
      </c>
      <c r="AI13" s="132" t="s">
        <v>438</v>
      </c>
      <c r="AJ13" s="132" t="s">
        <v>438</v>
      </c>
      <c r="AK13" s="132" t="s">
        <v>438</v>
      </c>
      <c r="AL13" s="132" t="s">
        <v>438</v>
      </c>
      <c r="AM13" s="132" t="s">
        <v>438</v>
      </c>
      <c r="AN13" s="132" t="s">
        <v>438</v>
      </c>
      <c r="AO13" s="132" t="s">
        <v>438</v>
      </c>
      <c r="AP13" s="131">
        <v>0</v>
      </c>
      <c r="AQ13" s="129" t="s">
        <v>617</v>
      </c>
      <c r="AR13" s="133">
        <v>0.25</v>
      </c>
      <c r="AS13" s="131" t="s">
        <v>44</v>
      </c>
      <c r="AT13" s="131" t="s">
        <v>618</v>
      </c>
    </row>
    <row r="14" spans="1:46" ht="75" hidden="1" x14ac:dyDescent="0.25">
      <c r="A14" s="232"/>
      <c r="B14" s="254"/>
      <c r="C14" s="232"/>
      <c r="D14" s="232"/>
      <c r="E14" s="61" t="s">
        <v>201</v>
      </c>
      <c r="F14" s="107"/>
      <c r="G14" s="107"/>
      <c r="H14" s="107"/>
      <c r="I14" s="107"/>
      <c r="J14" s="107"/>
      <c r="K14" s="107"/>
      <c r="L14" s="107"/>
      <c r="M14" s="184"/>
      <c r="N14" s="184"/>
      <c r="O14" s="184"/>
      <c r="P14" s="184"/>
      <c r="Q14" s="184"/>
      <c r="R14" s="184"/>
      <c r="S14" s="184"/>
      <c r="T14" s="184"/>
      <c r="U14" s="184"/>
      <c r="V14" s="184"/>
      <c r="W14" s="184"/>
      <c r="X14" s="107"/>
      <c r="Y14" s="107"/>
      <c r="Z14" s="63" t="s">
        <v>268</v>
      </c>
      <c r="AA14" s="63" t="s">
        <v>246</v>
      </c>
      <c r="AB14" s="107"/>
      <c r="AC14" s="107"/>
      <c r="AD14" s="107"/>
      <c r="AE14" s="107"/>
      <c r="AF14" s="107"/>
      <c r="AG14" s="107"/>
      <c r="AH14" s="107"/>
      <c r="AI14" s="107"/>
      <c r="AJ14" s="107"/>
      <c r="AK14" s="107"/>
      <c r="AL14" s="107"/>
      <c r="AM14" s="107"/>
      <c r="AN14" s="107"/>
      <c r="AO14" s="107"/>
      <c r="AP14" s="107"/>
      <c r="AQ14" s="107"/>
      <c r="AR14" s="107"/>
      <c r="AS14" s="107"/>
      <c r="AT14" s="107"/>
    </row>
    <row r="15" spans="1:46" ht="60" x14ac:dyDescent="0.25">
      <c r="A15" s="232"/>
      <c r="B15" s="254"/>
      <c r="C15" s="232"/>
      <c r="D15" s="232"/>
      <c r="E15" s="61" t="s">
        <v>202</v>
      </c>
      <c r="F15" s="107"/>
      <c r="G15" s="107"/>
      <c r="H15" s="107"/>
      <c r="I15" s="126" t="s">
        <v>594</v>
      </c>
      <c r="J15" s="127" t="s">
        <v>619</v>
      </c>
      <c r="K15" s="124" t="s">
        <v>0</v>
      </c>
      <c r="L15" s="105" t="s">
        <v>122</v>
      </c>
      <c r="M15" s="129">
        <v>0</v>
      </c>
      <c r="N15" s="105" t="s">
        <v>587</v>
      </c>
      <c r="O15" s="86">
        <v>0</v>
      </c>
      <c r="P15" s="131">
        <v>0</v>
      </c>
      <c r="Q15" s="133">
        <v>0.2</v>
      </c>
      <c r="R15" s="131">
        <v>0</v>
      </c>
      <c r="S15" s="133">
        <v>0.3</v>
      </c>
      <c r="T15" s="131">
        <v>0</v>
      </c>
      <c r="U15" s="133">
        <v>0.3</v>
      </c>
      <c r="V15" s="131">
        <v>0</v>
      </c>
      <c r="W15" s="133">
        <v>0.2</v>
      </c>
      <c r="X15" s="127" t="s">
        <v>620</v>
      </c>
      <c r="Y15" s="124" t="s">
        <v>589</v>
      </c>
      <c r="Z15" s="129" t="s">
        <v>621</v>
      </c>
      <c r="AA15" s="129" t="s">
        <v>603</v>
      </c>
      <c r="AB15" s="124" t="s">
        <v>622</v>
      </c>
      <c r="AC15" s="124"/>
      <c r="AD15" s="130" t="s">
        <v>438</v>
      </c>
      <c r="AE15" s="130" t="s">
        <v>438</v>
      </c>
      <c r="AF15" s="130" t="s">
        <v>438</v>
      </c>
      <c r="AG15" s="130" t="s">
        <v>438</v>
      </c>
      <c r="AH15" s="130" t="s">
        <v>438</v>
      </c>
      <c r="AI15" s="130" t="s">
        <v>438</v>
      </c>
      <c r="AJ15" s="130" t="s">
        <v>438</v>
      </c>
      <c r="AK15" s="130" t="s">
        <v>438</v>
      </c>
      <c r="AL15" s="130" t="s">
        <v>438</v>
      </c>
      <c r="AM15" s="130" t="s">
        <v>438</v>
      </c>
      <c r="AN15" s="130" t="s">
        <v>438</v>
      </c>
      <c r="AO15" s="130" t="s">
        <v>438</v>
      </c>
      <c r="AP15" s="124">
        <v>0</v>
      </c>
      <c r="AQ15" s="124" t="s">
        <v>628</v>
      </c>
      <c r="AR15" s="133">
        <v>0.3</v>
      </c>
      <c r="AS15" s="131" t="s">
        <v>44</v>
      </c>
      <c r="AT15" s="127" t="s">
        <v>611</v>
      </c>
    </row>
    <row r="16" spans="1:46" ht="97.5" customHeight="1" x14ac:dyDescent="0.25">
      <c r="A16" s="232"/>
      <c r="B16" s="254"/>
      <c r="C16" s="232"/>
      <c r="D16" s="63" t="s">
        <v>205</v>
      </c>
      <c r="E16" s="61" t="s">
        <v>203</v>
      </c>
      <c r="F16" s="107"/>
      <c r="G16" s="107"/>
      <c r="H16" s="107"/>
      <c r="I16" s="126" t="s">
        <v>623</v>
      </c>
      <c r="J16" s="127" t="s">
        <v>624</v>
      </c>
      <c r="K16" s="127" t="s">
        <v>588</v>
      </c>
      <c r="L16" s="105" t="s">
        <v>122</v>
      </c>
      <c r="M16" s="129">
        <v>0</v>
      </c>
      <c r="N16" s="105" t="s">
        <v>587</v>
      </c>
      <c r="O16" s="86">
        <v>0</v>
      </c>
      <c r="P16" s="131">
        <v>0</v>
      </c>
      <c r="Q16" s="133">
        <v>0.2</v>
      </c>
      <c r="R16" s="131">
        <v>0</v>
      </c>
      <c r="S16" s="133">
        <v>0.3</v>
      </c>
      <c r="T16" s="131">
        <v>0</v>
      </c>
      <c r="U16" s="133">
        <v>0.3</v>
      </c>
      <c r="V16" s="131">
        <v>0</v>
      </c>
      <c r="W16" s="133">
        <v>0.2</v>
      </c>
      <c r="X16" s="127" t="s">
        <v>625</v>
      </c>
      <c r="Y16" s="124" t="s">
        <v>589</v>
      </c>
      <c r="Z16" s="129" t="s">
        <v>621</v>
      </c>
      <c r="AA16" s="129" t="s">
        <v>626</v>
      </c>
      <c r="AB16" s="127" t="s">
        <v>627</v>
      </c>
      <c r="AC16" s="124"/>
      <c r="AD16" s="130"/>
      <c r="AE16" s="130" t="s">
        <v>438</v>
      </c>
      <c r="AF16" s="130" t="s">
        <v>438</v>
      </c>
      <c r="AG16" s="130" t="s">
        <v>438</v>
      </c>
      <c r="AH16" s="130" t="s">
        <v>438</v>
      </c>
      <c r="AI16" s="130" t="s">
        <v>438</v>
      </c>
      <c r="AJ16" s="130" t="s">
        <v>438</v>
      </c>
      <c r="AK16" s="130" t="s">
        <v>438</v>
      </c>
      <c r="AL16" s="130" t="s">
        <v>438</v>
      </c>
      <c r="AM16" s="130" t="s">
        <v>438</v>
      </c>
      <c r="AN16" s="130" t="s">
        <v>438</v>
      </c>
      <c r="AO16" s="130"/>
      <c r="AP16" s="124">
        <v>0</v>
      </c>
      <c r="AQ16" s="127" t="s">
        <v>629</v>
      </c>
      <c r="AR16" s="133">
        <v>0.3</v>
      </c>
      <c r="AS16" s="131" t="s">
        <v>44</v>
      </c>
      <c r="AT16" s="127" t="s">
        <v>611</v>
      </c>
    </row>
    <row r="21" spans="2:45" s="54" customFormat="1" x14ac:dyDescent="0.25">
      <c r="Z21" s="23"/>
      <c r="AA21" s="23"/>
    </row>
    <row r="22" spans="2:45" s="2" customFormat="1" x14ac:dyDescent="0.25">
      <c r="D22" s="3"/>
      <c r="E22" s="4"/>
      <c r="X22" s="3"/>
      <c r="Z22" s="23"/>
      <c r="AA22" s="23"/>
      <c r="AP22" s="97"/>
      <c r="AS22" s="25"/>
    </row>
    <row r="23" spans="2:45" s="2" customFormat="1" x14ac:dyDescent="0.25">
      <c r="D23" s="3"/>
      <c r="E23" s="4"/>
      <c r="L23" s="192" t="s">
        <v>702</v>
      </c>
      <c r="M23" s="192"/>
      <c r="N23" s="192"/>
      <c r="X23" s="3"/>
      <c r="Z23" s="23"/>
      <c r="AA23" s="23"/>
      <c r="AP23" s="97"/>
      <c r="AS23" s="25"/>
    </row>
    <row r="24" spans="2:45" s="2" customFormat="1" x14ac:dyDescent="0.25">
      <c r="D24" s="3"/>
      <c r="E24" s="4"/>
      <c r="L24" s="193" t="s">
        <v>703</v>
      </c>
      <c r="M24" s="193"/>
      <c r="N24" s="193"/>
      <c r="X24" s="3"/>
      <c r="Z24" s="23"/>
      <c r="AA24" s="23"/>
      <c r="AP24" s="97"/>
      <c r="AS24" s="25"/>
    </row>
    <row r="27" spans="2:45" ht="60" x14ac:dyDescent="0.25">
      <c r="B27" s="18" t="s">
        <v>271</v>
      </c>
    </row>
  </sheetData>
  <mergeCells count="49">
    <mergeCell ref="B5:AT5"/>
    <mergeCell ref="B6:K6"/>
    <mergeCell ref="C8:AT8"/>
    <mergeCell ref="C12:C16"/>
    <mergeCell ref="A9:A11"/>
    <mergeCell ref="B9:B11"/>
    <mergeCell ref="C9:C11"/>
    <mergeCell ref="D9:D11"/>
    <mergeCell ref="E9:E11"/>
    <mergeCell ref="F9:F11"/>
    <mergeCell ref="G9:G11"/>
    <mergeCell ref="H9:H11"/>
    <mergeCell ref="M9:M11"/>
    <mergeCell ref="A12:A16"/>
    <mergeCell ref="D12:D15"/>
    <mergeCell ref="B12:B16"/>
    <mergeCell ref="B7:AT7"/>
    <mergeCell ref="A1:AT1"/>
    <mergeCell ref="A2:AT2"/>
    <mergeCell ref="A4:AT4"/>
    <mergeCell ref="AB9:AB11"/>
    <mergeCell ref="AC9:AC11"/>
    <mergeCell ref="AJ10:AL10"/>
    <mergeCell ref="AM10:AO10"/>
    <mergeCell ref="AQ10:AQ11"/>
    <mergeCell ref="N9:W9"/>
    <mergeCell ref="X9:X11"/>
    <mergeCell ref="Y9:Y11"/>
    <mergeCell ref="Z9:Z11"/>
    <mergeCell ref="AA9:AA11"/>
    <mergeCell ref="I9:I11"/>
    <mergeCell ref="J9:J11"/>
    <mergeCell ref="K9:K11"/>
    <mergeCell ref="L23:N23"/>
    <mergeCell ref="L24:N24"/>
    <mergeCell ref="AD9:AO9"/>
    <mergeCell ref="AP9:AP11"/>
    <mergeCell ref="L9:L11"/>
    <mergeCell ref="AQ9:AT9"/>
    <mergeCell ref="N10:N11"/>
    <mergeCell ref="O10:O11"/>
    <mergeCell ref="P10:Q10"/>
    <mergeCell ref="R10:S10"/>
    <mergeCell ref="T10:U10"/>
    <mergeCell ref="V10:W10"/>
    <mergeCell ref="AD10:AF10"/>
    <mergeCell ref="AG10:AI10"/>
    <mergeCell ref="AR10:AS10"/>
    <mergeCell ref="AT10:AT11"/>
  </mergeCells>
  <dataValidations disablePrompts="1" count="27">
    <dataValidation allowBlank="1" showInputMessage="1" showErrorMessage="1" promptTitle="Acciones de mitigación:" prompt="Incluya acciones de prevención para la reducción de ocurrencia de riesgos" sqref="AT10"/>
    <dataValidation allowBlank="1" showInputMessage="1" showErrorMessage="1" promptTitle="Impacto:" prompt="Especifique el impacto que generaría la ocurrencia del riesgo indicado según la escala:_x000a__x000a_1 Insignificante_x000a_2 Leve_x000a_3 Moderado_x000a_4 Grave_x000a_5 Catastrófico" sqref="AS11"/>
    <dataValidation allowBlank="1" showInputMessage="1" showErrorMessage="1" promptTitle="Probabilidad: " prompt="Indique la probabilidad de ocurrencia del riesgo según la siguiente escala:_x000a__x000a_Remoto (0-10%)_x000a_Poco probable (10-25%)_x000a_Posible (25-50%)_x000a_Probable (50-90%)_x000a_Muy Probable (90-100%)" sqref="AR11"/>
    <dataValidation allowBlank="1" showInputMessage="1" showErrorMessage="1" promptTitle="Calificación:" prompt="Riesgos que pueden suscitar a la hora de desarrollar las acciones encaminadas a cumpllir con los productos y resultados definidos." sqref="AR10"/>
    <dataValidation allowBlank="1" showInputMessage="1" showErrorMessage="1" promptTitle="Riesgo Asociado:" prompt="Incluya aqui la probabilidad de ocurrencia de un evento que pueda entorpecer la realización del producto" sqref="AQ10"/>
    <dataValidation allowBlank="1" showInputMessage="1" showErrorMessage="1" promptTitle="Meta:" prompt="Constituye la expresión concreta y cuantificable de los productos previamente definidos. " sqref="N9"/>
    <dataValidation allowBlank="1" showInputMessage="1" showErrorMessage="1" promptTitle="Cronograma:" prompt="Esquema básico donde se distribuye y organiza en forma de secuencia temporal el periodo en el que se debe dar cuenta el logro de las metas. " sqref="AD9:AO9"/>
    <dataValidation allowBlank="1" showInputMessage="1" showErrorMessage="1" promptTitle="Trimestre 1:" prompt="Enero, Febrero, Marzo_x000a_" sqref="AD10:AF10"/>
    <dataValidation allowBlank="1" showInputMessage="1" showErrorMessage="1" promptTitle="Trimestre 2:" prompt="Abril, Mayo, Junio" sqref="AG10:AI10"/>
    <dataValidation allowBlank="1" showInputMessage="1" showErrorMessage="1" promptTitle="Trimestre 4:" prompt="Julio, Agosto, Septiembre" sqref="AJ10:AL10"/>
    <dataValidation allowBlank="1" showInputMessage="1" showErrorMessage="1" promptTitle="Trimestre 4:" prompt="Octubre, Noviembre, Diciembre" sqref="AM10:AO10"/>
    <dataValidation allowBlank="1" showInputMessage="1" showErrorMessage="1" promptTitle="Actividades generales: " prompt="Contemple en este espacio, las principales actividades que deberán ser realizadas para el cumplimiento del producto._x000a_" sqref="AC9 AB9:AB11"/>
    <dataValidation allowBlank="1" showInputMessage="1" showErrorMessage="1" promptTitle="Responsable Primario:" prompt="Incluya los responsables directos del logro del producto_x000a_" sqref="AA12 Z9:Z12"/>
    <dataValidation allowBlank="1" showInputMessage="1" showErrorMessage="1" promptTitle="Resultado:" prompt="Indique el resultado del PEI " sqref="A9 C9:D9"/>
    <dataValidation allowBlank="1" showInputMessage="1" showErrorMessage="1" promptTitle="Indicador del producto:" prompt="Es una herramienta de medición del producto. Sólo mide, no opina." sqref="L15:L16 L9:L13"/>
    <dataValidation allowBlank="1" showInputMessage="1" showErrorMessage="1" promptTitle="Código (PT, PI)" prompt="Incluir clasificación de producto intermedio (PI) o terminal (PT)._x000a_Los productos intermedios son requeridos para generar los productos terminales. Los productos terminales son los entregados a la población o a otras instituciones. " sqref="G9:H9 F9:F11"/>
    <dataValidation allowBlank="1" showInputMessage="1" showErrorMessage="1" promptTitle="Meta" prompt="Expresión concreta y cuantificable de los logros del producto que se planea alcanzar en cada trimestre del año._x000a_" sqref="N15:N16 N12:N13 V10 R10 T10 N10:P10"/>
    <dataValidation allowBlank="1" showInputMessage="1" showErrorMessage="1" promptTitle="Meta 1er trimestre" prompt="Expresión concreta y cuantificable de los logros del producto que se planea alcanzar en el primer trimestre del año._x000a_" sqref="Q11 S11 U11 W11"/>
    <dataValidation allowBlank="1" showInputMessage="1" showErrorMessage="1" prompt="Incluir aqui apuesta dependiente del área estratégica del PEI_x000a_" sqref="C8"/>
    <dataValidation allowBlank="1" showInputMessage="1" showErrorMessage="1" promptTitle="Responsable(s) Solidario(s):" prompt="Incluya los responsables que están involucrados con el logro del producto_x000a_" sqref="AA9:AA11"/>
    <dataValidation allowBlank="1" showInputMessage="1" showErrorMessage="1" promptTitle="Medio de verificación:" prompt="Especifique aquí las evidencias concretas que darán cuenta del logro del producto y de las metas establecidas en el plan." sqref="Y9:Y11"/>
    <dataValidation allowBlank="1" showInputMessage="1" showErrorMessage="1" promptTitle="Resultado Estratégico:" prompt="Según la apuesta estratégica del PEI que corresponda al área, incluir los resultados estratégicos para el año 2016." sqref="E9:E11"/>
    <dataValidation allowBlank="1" showInputMessage="1" showErrorMessage="1" promptTitle="Producto:" prompt="Son bienes y/o servicios que se estarán ejecutando desde el área organizacional, tomando como referencia las operaciones plasmadas en el PEI. " sqref="I9:I11"/>
    <dataValidation allowBlank="1" showInputMessage="1" showErrorMessage="1" promptTitle="Descripción del producto: " prompt="Breve detalle del producto." sqref="J9:J11"/>
    <dataValidation allowBlank="1" showInputMessage="1" showErrorMessage="1" promptTitle="Beneficiario:" prompt="Persona o entidad a quien va dirigido el producto. " sqref="K9:K11"/>
    <dataValidation allowBlank="1" showInputMessage="1" showErrorMessage="1" promptTitle="Línea base:" prompt="Valor presente del producto._x000a__x000a__x000a_" sqref="M9:M11"/>
    <dataValidation allowBlank="1" showInputMessage="1" showErrorMessage="1" promptTitle="Resultado esperado del producto" prompt="Indique qué se espera alcanzar con el logro del producto" sqref="X9:X11"/>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OE 1</vt:lpstr>
      <vt:lpstr>OE 2</vt:lpstr>
      <vt:lpstr>OE 3</vt:lpstr>
      <vt:lpstr>OE 4</vt:lpstr>
      <vt:lpstr>OE 5</vt:lpstr>
      <vt:lpstr>OE 6</vt:lpstr>
      <vt:lpstr>OE 7</vt:lpstr>
      <vt:lpstr>'OE 1'!Área_de_impresión</vt:lpstr>
      <vt:lpstr>'OE 3'!Área_de_impresión</vt:lpstr>
      <vt:lpstr>'OE 7'!Área_de_impresión</vt:lpstr>
      <vt:lpstr>'OE 3'!Títulos_a_imprimir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Guaroa Vásquez Guillani</dc:creator>
  <cp:lastModifiedBy>Jasmín Altagracia Candelario</cp:lastModifiedBy>
  <cp:lastPrinted>2017-12-28T22:45:53Z</cp:lastPrinted>
  <dcterms:created xsi:type="dcterms:W3CDTF">2017-09-12T20:27:24Z</dcterms:created>
  <dcterms:modified xsi:type="dcterms:W3CDTF">2019-09-09T15:13:42Z</dcterms:modified>
</cp:coreProperties>
</file>